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5_1_sadove_upravy\"/>
    </mc:Choice>
  </mc:AlternateContent>
  <bookViews>
    <workbookView xWindow="0" yWindow="0" windowWidth="28800" windowHeight="14100"/>
  </bookViews>
  <sheets>
    <sheet name="506.1 - SO506.1 - Sadové ..." sheetId="1" r:id="rId1"/>
  </sheets>
  <definedNames>
    <definedName name="_xlnm._FilterDatabase" localSheetId="0" hidden="1">'506.1 - SO506.1 - Sadové ...'!$C$119:$K$179</definedName>
    <definedName name="_xlnm.Print_Titles" localSheetId="0">'506.1 - SO506.1 - Sadové ...'!$119:$119</definedName>
    <definedName name="_xlnm.Print_Area" localSheetId="0">'506.1 - SO506.1 - Sadové ...'!$C$4:$J$76,'506.1 - SO506.1 - Sadové ...'!$C$82:$J$101,'506.1 - SO506.1 - Sadové ...'!$C$107:$K$179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78" i="1" l="1"/>
  <c r="BI178" i="1"/>
  <c r="BH178" i="1"/>
  <c r="BG178" i="1"/>
  <c r="BF178" i="1"/>
  <c r="T178" i="1"/>
  <c r="R178" i="1"/>
  <c r="P178" i="1"/>
  <c r="J178" i="1"/>
  <c r="BE178" i="1" s="1"/>
  <c r="BK176" i="1"/>
  <c r="BI176" i="1"/>
  <c r="BH176" i="1"/>
  <c r="BG176" i="1"/>
  <c r="BF176" i="1"/>
  <c r="BE176" i="1"/>
  <c r="T176" i="1"/>
  <c r="R176" i="1"/>
  <c r="P176" i="1"/>
  <c r="J176" i="1"/>
  <c r="BK175" i="1"/>
  <c r="BI175" i="1"/>
  <c r="BH175" i="1"/>
  <c r="BG175" i="1"/>
  <c r="BF175" i="1"/>
  <c r="T175" i="1"/>
  <c r="R175" i="1"/>
  <c r="P175" i="1"/>
  <c r="J175" i="1"/>
  <c r="BE175" i="1" s="1"/>
  <c r="BK174" i="1"/>
  <c r="BI174" i="1"/>
  <c r="BH174" i="1"/>
  <c r="BG174" i="1"/>
  <c r="BF174" i="1"/>
  <c r="T174" i="1"/>
  <c r="R174" i="1"/>
  <c r="P174" i="1"/>
  <c r="J174" i="1"/>
  <c r="BE174" i="1" s="1"/>
  <c r="BK173" i="1"/>
  <c r="BI173" i="1"/>
  <c r="BH173" i="1"/>
  <c r="BG173" i="1"/>
  <c r="BF173" i="1"/>
  <c r="T173" i="1"/>
  <c r="R173" i="1"/>
  <c r="P173" i="1"/>
  <c r="J173" i="1"/>
  <c r="BE173" i="1" s="1"/>
  <c r="BK171" i="1"/>
  <c r="BI171" i="1"/>
  <c r="BH171" i="1"/>
  <c r="BG171" i="1"/>
  <c r="BF171" i="1"/>
  <c r="BE171" i="1"/>
  <c r="T171" i="1"/>
  <c r="R171" i="1"/>
  <c r="P171" i="1"/>
  <c r="J171" i="1"/>
  <c r="BK170" i="1"/>
  <c r="BI170" i="1"/>
  <c r="BH170" i="1"/>
  <c r="BG170" i="1"/>
  <c r="BF170" i="1"/>
  <c r="BE170" i="1"/>
  <c r="T170" i="1"/>
  <c r="R170" i="1"/>
  <c r="P170" i="1"/>
  <c r="J170" i="1"/>
  <c r="BK168" i="1"/>
  <c r="BI168" i="1"/>
  <c r="BH168" i="1"/>
  <c r="BG168" i="1"/>
  <c r="BF168" i="1"/>
  <c r="T168" i="1"/>
  <c r="R168" i="1"/>
  <c r="P168" i="1"/>
  <c r="J168" i="1"/>
  <c r="BE168" i="1" s="1"/>
  <c r="BK166" i="1"/>
  <c r="BI166" i="1"/>
  <c r="BH166" i="1"/>
  <c r="BG166" i="1"/>
  <c r="BF166" i="1"/>
  <c r="T166" i="1"/>
  <c r="R166" i="1"/>
  <c r="P166" i="1"/>
  <c r="J166" i="1"/>
  <c r="BE166" i="1" s="1"/>
  <c r="BK165" i="1"/>
  <c r="BI165" i="1"/>
  <c r="BH165" i="1"/>
  <c r="BG165" i="1"/>
  <c r="BF165" i="1"/>
  <c r="T165" i="1"/>
  <c r="R165" i="1"/>
  <c r="P165" i="1"/>
  <c r="J165" i="1"/>
  <c r="BE165" i="1" s="1"/>
  <c r="BK164" i="1"/>
  <c r="BI164" i="1"/>
  <c r="BH164" i="1"/>
  <c r="BG164" i="1"/>
  <c r="BF164" i="1"/>
  <c r="BE164" i="1"/>
  <c r="T164" i="1"/>
  <c r="R164" i="1"/>
  <c r="P164" i="1"/>
  <c r="J164" i="1"/>
  <c r="BK162" i="1"/>
  <c r="BI162" i="1"/>
  <c r="BH162" i="1"/>
  <c r="BG162" i="1"/>
  <c r="BF162" i="1"/>
  <c r="T162" i="1"/>
  <c r="R162" i="1"/>
  <c r="P162" i="1"/>
  <c r="J162" i="1"/>
  <c r="BE162" i="1" s="1"/>
  <c r="BK160" i="1"/>
  <c r="BI160" i="1"/>
  <c r="BH160" i="1"/>
  <c r="BG160" i="1"/>
  <c r="BF160" i="1"/>
  <c r="T160" i="1"/>
  <c r="R160" i="1"/>
  <c r="P160" i="1"/>
  <c r="J160" i="1"/>
  <c r="BE160" i="1" s="1"/>
  <c r="BK158" i="1"/>
  <c r="BI158" i="1"/>
  <c r="BH158" i="1"/>
  <c r="BG158" i="1"/>
  <c r="BF158" i="1"/>
  <c r="T158" i="1"/>
  <c r="R158" i="1"/>
  <c r="P158" i="1"/>
  <c r="J158" i="1"/>
  <c r="BE158" i="1" s="1"/>
  <c r="BK157" i="1"/>
  <c r="BI157" i="1"/>
  <c r="BH157" i="1"/>
  <c r="BG157" i="1"/>
  <c r="BF157" i="1"/>
  <c r="T157" i="1"/>
  <c r="R157" i="1"/>
  <c r="P157" i="1"/>
  <c r="J157" i="1"/>
  <c r="BE157" i="1" s="1"/>
  <c r="BK156" i="1"/>
  <c r="BI156" i="1"/>
  <c r="BH156" i="1"/>
  <c r="BG156" i="1"/>
  <c r="BF156" i="1"/>
  <c r="T156" i="1"/>
  <c r="R156" i="1"/>
  <c r="P156" i="1"/>
  <c r="J156" i="1"/>
  <c r="BE156" i="1" s="1"/>
  <c r="BK155" i="1"/>
  <c r="BI155" i="1"/>
  <c r="BH155" i="1"/>
  <c r="BG155" i="1"/>
  <c r="BF155" i="1"/>
  <c r="T155" i="1"/>
  <c r="R155" i="1"/>
  <c r="P155" i="1"/>
  <c r="J155" i="1"/>
  <c r="BE155" i="1" s="1"/>
  <c r="BK154" i="1"/>
  <c r="BI154" i="1"/>
  <c r="BH154" i="1"/>
  <c r="BG154" i="1"/>
  <c r="BF154" i="1"/>
  <c r="BE154" i="1"/>
  <c r="T154" i="1"/>
  <c r="R154" i="1"/>
  <c r="P154" i="1"/>
  <c r="J154" i="1"/>
  <c r="BK153" i="1"/>
  <c r="BI153" i="1"/>
  <c r="BH153" i="1"/>
  <c r="BG153" i="1"/>
  <c r="BF153" i="1"/>
  <c r="T153" i="1"/>
  <c r="R153" i="1"/>
  <c r="P153" i="1"/>
  <c r="J153" i="1"/>
  <c r="BE153" i="1" s="1"/>
  <c r="BK152" i="1"/>
  <c r="BI152" i="1"/>
  <c r="BH152" i="1"/>
  <c r="BG152" i="1"/>
  <c r="BF152" i="1"/>
  <c r="T152" i="1"/>
  <c r="R152" i="1"/>
  <c r="P152" i="1"/>
  <c r="J152" i="1"/>
  <c r="BE152" i="1" s="1"/>
  <c r="BK151" i="1"/>
  <c r="BI151" i="1"/>
  <c r="BH151" i="1"/>
  <c r="BG151" i="1"/>
  <c r="BF151" i="1"/>
  <c r="T151" i="1"/>
  <c r="R151" i="1"/>
  <c r="P151" i="1"/>
  <c r="J151" i="1"/>
  <c r="BE151" i="1" s="1"/>
  <c r="BK149" i="1"/>
  <c r="BI149" i="1"/>
  <c r="BH149" i="1"/>
  <c r="BG149" i="1"/>
  <c r="BF149" i="1"/>
  <c r="BE149" i="1"/>
  <c r="T149" i="1"/>
  <c r="R149" i="1"/>
  <c r="P149" i="1"/>
  <c r="J149" i="1"/>
  <c r="BK147" i="1"/>
  <c r="BI147" i="1"/>
  <c r="BH147" i="1"/>
  <c r="BG147" i="1"/>
  <c r="BF147" i="1"/>
  <c r="BE147" i="1"/>
  <c r="T147" i="1"/>
  <c r="R147" i="1"/>
  <c r="P147" i="1"/>
  <c r="J147" i="1"/>
  <c r="BK146" i="1"/>
  <c r="BI146" i="1"/>
  <c r="BH146" i="1"/>
  <c r="BG146" i="1"/>
  <c r="BF146" i="1"/>
  <c r="T146" i="1"/>
  <c r="R146" i="1"/>
  <c r="P146" i="1"/>
  <c r="J146" i="1"/>
  <c r="BE146" i="1" s="1"/>
  <c r="BK144" i="1"/>
  <c r="BI144" i="1"/>
  <c r="BH144" i="1"/>
  <c r="BG144" i="1"/>
  <c r="BF144" i="1"/>
  <c r="T144" i="1"/>
  <c r="R144" i="1"/>
  <c r="P144" i="1"/>
  <c r="J144" i="1"/>
  <c r="BE144" i="1" s="1"/>
  <c r="BK142" i="1"/>
  <c r="BI142" i="1"/>
  <c r="BH142" i="1"/>
  <c r="BG142" i="1"/>
  <c r="BF142" i="1"/>
  <c r="T142" i="1"/>
  <c r="R142" i="1"/>
  <c r="P142" i="1"/>
  <c r="J142" i="1"/>
  <c r="BE142" i="1" s="1"/>
  <c r="BK140" i="1"/>
  <c r="BI140" i="1"/>
  <c r="BH140" i="1"/>
  <c r="BG140" i="1"/>
  <c r="BF140" i="1"/>
  <c r="BE140" i="1"/>
  <c r="T140" i="1"/>
  <c r="R140" i="1"/>
  <c r="P140" i="1"/>
  <c r="J140" i="1"/>
  <c r="BK138" i="1"/>
  <c r="BI138" i="1"/>
  <c r="BH138" i="1"/>
  <c r="BG138" i="1"/>
  <c r="BF138" i="1"/>
  <c r="T138" i="1"/>
  <c r="R138" i="1"/>
  <c r="P138" i="1"/>
  <c r="J138" i="1"/>
  <c r="BE138" i="1" s="1"/>
  <c r="BK136" i="1"/>
  <c r="BI136" i="1"/>
  <c r="BH136" i="1"/>
  <c r="BG136" i="1"/>
  <c r="BF136" i="1"/>
  <c r="T136" i="1"/>
  <c r="R136" i="1"/>
  <c r="P136" i="1"/>
  <c r="J136" i="1"/>
  <c r="BE136" i="1" s="1"/>
  <c r="BK135" i="1"/>
  <c r="BI135" i="1"/>
  <c r="BH135" i="1"/>
  <c r="BG135" i="1"/>
  <c r="BF135" i="1"/>
  <c r="T135" i="1"/>
  <c r="R135" i="1"/>
  <c r="P135" i="1"/>
  <c r="J135" i="1"/>
  <c r="BE135" i="1" s="1"/>
  <c r="BK134" i="1"/>
  <c r="BI134" i="1"/>
  <c r="BH134" i="1"/>
  <c r="BG134" i="1"/>
  <c r="BF134" i="1"/>
  <c r="T134" i="1"/>
  <c r="R134" i="1"/>
  <c r="P134" i="1"/>
  <c r="J134" i="1"/>
  <c r="BE134" i="1" s="1"/>
  <c r="BK131" i="1"/>
  <c r="BI131" i="1"/>
  <c r="BH131" i="1"/>
  <c r="BG131" i="1"/>
  <c r="BF131" i="1"/>
  <c r="T131" i="1"/>
  <c r="R131" i="1"/>
  <c r="P131" i="1"/>
  <c r="J131" i="1"/>
  <c r="BE131" i="1" s="1"/>
  <c r="BK129" i="1"/>
  <c r="BI129" i="1"/>
  <c r="BH129" i="1"/>
  <c r="BG129" i="1"/>
  <c r="BF129" i="1"/>
  <c r="T129" i="1"/>
  <c r="R129" i="1"/>
  <c r="P129" i="1"/>
  <c r="J129" i="1"/>
  <c r="BE129" i="1" s="1"/>
  <c r="BK128" i="1"/>
  <c r="BI128" i="1"/>
  <c r="BH128" i="1"/>
  <c r="BG128" i="1"/>
  <c r="BF128" i="1"/>
  <c r="BE128" i="1"/>
  <c r="T128" i="1"/>
  <c r="R128" i="1"/>
  <c r="P128" i="1"/>
  <c r="J128" i="1"/>
  <c r="BK127" i="1"/>
  <c r="BI127" i="1"/>
  <c r="BH127" i="1"/>
  <c r="BG127" i="1"/>
  <c r="BF127" i="1"/>
  <c r="T127" i="1"/>
  <c r="R127" i="1"/>
  <c r="P127" i="1"/>
  <c r="J127" i="1"/>
  <c r="BE127" i="1" s="1"/>
  <c r="BK125" i="1"/>
  <c r="BI125" i="1"/>
  <c r="BH125" i="1"/>
  <c r="BG125" i="1"/>
  <c r="BF125" i="1"/>
  <c r="T125" i="1"/>
  <c r="R125" i="1"/>
  <c r="P125" i="1"/>
  <c r="J125" i="1"/>
  <c r="BE125" i="1" s="1"/>
  <c r="BK124" i="1"/>
  <c r="BI124" i="1"/>
  <c r="BH124" i="1"/>
  <c r="BG124" i="1"/>
  <c r="BF124" i="1"/>
  <c r="T124" i="1"/>
  <c r="R124" i="1"/>
  <c r="P124" i="1"/>
  <c r="J124" i="1"/>
  <c r="BE124" i="1" s="1"/>
  <c r="BK123" i="1"/>
  <c r="BI123" i="1"/>
  <c r="BH123" i="1"/>
  <c r="BG123" i="1"/>
  <c r="BF123" i="1"/>
  <c r="T123" i="1"/>
  <c r="T122" i="1" s="1"/>
  <c r="R123" i="1"/>
  <c r="R122" i="1" s="1"/>
  <c r="P123" i="1"/>
  <c r="J123" i="1"/>
  <c r="BE123" i="1" s="1"/>
  <c r="F117" i="1"/>
  <c r="J116" i="1"/>
  <c r="J114" i="1"/>
  <c r="F114" i="1"/>
  <c r="E112" i="1"/>
  <c r="E110" i="1"/>
  <c r="F92" i="1"/>
  <c r="J91" i="1"/>
  <c r="J89" i="1"/>
  <c r="F89" i="1"/>
  <c r="E87" i="1"/>
  <c r="J37" i="1"/>
  <c r="J36" i="1"/>
  <c r="J35" i="1"/>
  <c r="J92" i="1" s="1"/>
  <c r="F116" i="1" s="1"/>
  <c r="E85" i="1" s="1"/>
  <c r="F37" i="1" l="1"/>
  <c r="F34" i="1"/>
  <c r="F35" i="1"/>
  <c r="T133" i="1"/>
  <c r="P133" i="1"/>
  <c r="BK133" i="1"/>
  <c r="J133" i="1" s="1"/>
  <c r="J99" i="1" s="1"/>
  <c r="BK145" i="1"/>
  <c r="J145" i="1" s="1"/>
  <c r="J100" i="1" s="1"/>
  <c r="J34" i="1"/>
  <c r="P145" i="1"/>
  <c r="R133" i="1"/>
  <c r="R121" i="1" s="1"/>
  <c r="R120" i="1" s="1"/>
  <c r="R145" i="1"/>
  <c r="P122" i="1"/>
  <c r="BK122" i="1"/>
  <c r="J122" i="1" s="1"/>
  <c r="J98" i="1" s="1"/>
  <c r="F36" i="1"/>
  <c r="T145" i="1"/>
  <c r="T121" i="1" s="1"/>
  <c r="T120" i="1" s="1"/>
  <c r="J33" i="1"/>
  <c r="P121" i="1"/>
  <c r="P120" i="1" s="1"/>
  <c r="F91" i="1"/>
  <c r="J117" i="1"/>
  <c r="F33" i="1"/>
  <c r="BK121" i="1" l="1"/>
  <c r="BK120" i="1"/>
  <c r="J120" i="1" s="1"/>
  <c r="J121" i="1"/>
  <c r="J97" i="1" s="1"/>
  <c r="J96" i="1" l="1"/>
  <c r="J30" i="1"/>
  <c r="J39" i="1" s="1"/>
</calcChain>
</file>

<file path=xl/sharedStrings.xml><?xml version="1.0" encoding="utf-8"?>
<sst xmlns="http://schemas.openxmlformats.org/spreadsheetml/2006/main" count="866" uniqueCount="259">
  <si>
    <t>&gt;&gt;  skryté sloupce  &lt;&lt;</t>
  </si>
  <si>
    <t>{6d0f3cc4-e67d-4aa4-a434-557ea22429da}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</si>
  <si>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</si>
  <si>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</si>
  <si>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</si>
  <si>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</si>
  <si>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</si>
  <si>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</si>
  <si>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506.1 - SO506.1 - Sadové úpravy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</si>
  <si>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</si>
  <si>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</si>
  <si>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</si>
  <si>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</si>
  <si>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</si>
  <si>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</si>
  <si>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</si>
  <si>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</si>
  <si>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</si>
  <si>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</si>
  <si>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</si>
  <si>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</si>
  <si>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</si>
  <si>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</si>
  <si>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</si>
  <si>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</si>
  <si>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</si>
  <si>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</si>
  <si>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</si>
  <si>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</si>
  <si>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</si>
  <si>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</si>
  <si>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</si>
  <si>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</si>
  <si>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</si>
  <si>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</si>
  <si>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</si>
  <si>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</si>
  <si>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</si>
  <si>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</si>
  <si>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</si>
  <si>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</si>
  <si>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</si>
  <si>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</si>
  <si>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</si>
  <si>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</si>
  <si>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</si>
  <si>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</si>
  <si>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101 - Příprava</t>
  </si>
  <si>
    <t xml:space="preserve">    181 - Trávník</t>
  </si>
  <si>
    <t xml:space="preserve">    183 - Strom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</si>
  <si>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</si>
  <si>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</si>
  <si>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</si>
  <si>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</si>
  <si>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</si>
  <si>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</si>
  <si>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</si>
  <si>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</si>
  <si>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</si>
  <si>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</si>
  <si>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</si>
  <si>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</si>
  <si>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</si>
  <si>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</si>
  <si>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</si>
  <si>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</si>
  <si>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</si>
  <si>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</si>
  <si>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</si>
  <si>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</si>
  <si>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</si>
  <si>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</si>
  <si>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101</t>
  </si>
  <si>
    <t>Příprava</t>
  </si>
  <si>
    <t>K</t>
  </si>
  <si>
    <t>181111131</t>
  </si>
  <si>
    <t>Plošná úprava terénu v zemině tř. 1 až 4 s urovnáním povrchu bez doplnění ornice souvislé plochy do 500 m2 při nerovnostech terénu přes 150 do 200 mm v rovině nebo na svahu do 1:5</t>
  </si>
  <si>
    <t>m2</t>
  </si>
  <si>
    <t>CS ÚRS 2019 02</t>
  </si>
  <si>
    <t>4</t>
  </si>
  <si>
    <t>-136569124</t>
  </si>
  <si>
    <t>181301113</t>
  </si>
  <si>
    <t>Rozprostření a urovnání ornice v rovině nebo ve svahu sklonu do 1:5 při souvislé ploše přes 500 m2, tl. vrstvy přes 150 do 200 mm</t>
  </si>
  <si>
    <t>-1321060812</t>
  </si>
  <si>
    <t>3</t>
  </si>
  <si>
    <t>M</t>
  </si>
  <si>
    <t>10364101</t>
  </si>
  <si>
    <t>zemina pro terénní úpravy -  ornice</t>
  </si>
  <si>
    <t>t</t>
  </si>
  <si>
    <t>CS ÚRS 2018 02</t>
  </si>
  <si>
    <t>8</t>
  </si>
  <si>
    <t>-1581394498</t>
  </si>
  <si>
    <t>VV</t>
  </si>
  <si>
    <t>1762*0,2*1,8</t>
  </si>
  <si>
    <t>True</t>
  </si>
  <si>
    <t>183402131</t>
  </si>
  <si>
    <t>Rozrušení půdy na hloubku přes 50 do 150 mm souvislé plochy přes 500 m2 v rovině nebo na svahu do 1:5</t>
  </si>
  <si>
    <t>-1946619246</t>
  </si>
  <si>
    <t>5</t>
  </si>
  <si>
    <t>183403153</t>
  </si>
  <si>
    <t>Obdělání půdy  hrabáním v rovině nebo na svahu do 1:5</t>
  </si>
  <si>
    <t>614507429</t>
  </si>
  <si>
    <t>6</t>
  </si>
  <si>
    <t>184802111</t>
  </si>
  <si>
    <t>Chemické odplevelení půdy před založením kultury, trávníku nebo zpevněných ploch  o výměře jednotlivě přes 20 m2 v rovině nebo na svahu do 1:5 postřikem na široko</t>
  </si>
  <si>
    <t>-1758577788</t>
  </si>
  <si>
    <t>1762*2</t>
  </si>
  <si>
    <t>7</t>
  </si>
  <si>
    <t>25234001</t>
  </si>
  <si>
    <t>herbicid totální systémový neselektivní</t>
  </si>
  <si>
    <t>litr</t>
  </si>
  <si>
    <t>-1620306469</t>
  </si>
  <si>
    <t>0,0004*1762*2</t>
  </si>
  <si>
    <t>181</t>
  </si>
  <si>
    <t>Trávník</t>
  </si>
  <si>
    <t>111151121</t>
  </si>
  <si>
    <t>Pokosení trávníku při souvislé ploše do 1000 m2 parkového v rovině nebo svahu do 1:5</t>
  </si>
  <si>
    <t>-1629595914</t>
  </si>
  <si>
    <t>9</t>
  </si>
  <si>
    <t>181411131</t>
  </si>
  <si>
    <t>Založení trávníku na půdě předem připravené plochy do 1000 m2 výsevem včetně utažení parkového v rovině nebo na svahu do 1:5</t>
  </si>
  <si>
    <t>-686558220</t>
  </si>
  <si>
    <t>10</t>
  </si>
  <si>
    <t>00572410</t>
  </si>
  <si>
    <t>osivo směs travní parková</t>
  </si>
  <si>
    <t>kg</t>
  </si>
  <si>
    <t>-1530079613</t>
  </si>
  <si>
    <t>1762/100*2,5</t>
  </si>
  <si>
    <t>11</t>
  </si>
  <si>
    <t>183403161</t>
  </si>
  <si>
    <t>Obdělání půdy  válením v rovině nebo na svahu do 1:5</t>
  </si>
  <si>
    <t>755424638</t>
  </si>
  <si>
    <t>12</t>
  </si>
  <si>
    <t>1848511R</t>
  </si>
  <si>
    <t>Hnojení  - hnojivo průmyslové NPK</t>
  </si>
  <si>
    <t>-1973205004</t>
  </si>
  <si>
    <t>1762*20/1000</t>
  </si>
  <si>
    <t>13</t>
  </si>
  <si>
    <t>1848512R</t>
  </si>
  <si>
    <t xml:space="preserve">Hnojení  - mleté hnojivo </t>
  </si>
  <si>
    <t>152897024</t>
  </si>
  <si>
    <t>0,02/1000*1762</t>
  </si>
  <si>
    <t>14</t>
  </si>
  <si>
    <t>185803211</t>
  </si>
  <si>
    <t>Uválcování trávníku v rovině nebo na svahu do 1:5</t>
  </si>
  <si>
    <t>1651970093</t>
  </si>
  <si>
    <t>183</t>
  </si>
  <si>
    <t>Strom</t>
  </si>
  <si>
    <t>15</t>
  </si>
  <si>
    <t>183101214</t>
  </si>
  <si>
    <t>Hloubení jamek pro vysazování rostlin v zemině tř.1 až 4 s výměnou půdy z 50% v rovině nebo na svahu do 1:5, objemu přes 0,05 do 0,125 m3</t>
  </si>
  <si>
    <t>kus</t>
  </si>
  <si>
    <t>-2055739622</t>
  </si>
  <si>
    <t>16</t>
  </si>
  <si>
    <t>183101221</t>
  </si>
  <si>
    <t>Hloubení jamek pro vysazování rostlin v zemině tř.1 až 4 s výměnou půdy z 50% v rovině nebo na svahu do 1:5, objemu přes 0,40 do 1,00 m3</t>
  </si>
  <si>
    <t>1026323086</t>
  </si>
  <si>
    <t>1+3+15</t>
  </si>
  <si>
    <t>17</t>
  </si>
  <si>
    <t>10371500</t>
  </si>
  <si>
    <t>substrát pro výměnu</t>
  </si>
  <si>
    <t>m3</t>
  </si>
  <si>
    <t>375889331</t>
  </si>
  <si>
    <t>0,5*259</t>
  </si>
  <si>
    <t>18</t>
  </si>
  <si>
    <t>184102113</t>
  </si>
  <si>
    <t>Výsadba dřeviny s balem do předem vyhloubené jamky se zalitím  v rovině nebo na svahu do 1:5, při průměru balu přes 300 do 400 mm</t>
  </si>
  <si>
    <t>-1562415205</t>
  </si>
  <si>
    <t>19</t>
  </si>
  <si>
    <t>26500.101</t>
  </si>
  <si>
    <t>Habr Carpinus Betulus v kontejneru h do 1m</t>
  </si>
  <si>
    <t>1976891337</t>
  </si>
  <si>
    <t>20</t>
  </si>
  <si>
    <t>184102114</t>
  </si>
  <si>
    <t>Výsadba dřeviny s balem do předem vyhloubené jamky se zalitím  v rovině nebo na svahu do 1:5, při průměru balu přes 400 do 500 mm</t>
  </si>
  <si>
    <t>-1148184461</t>
  </si>
  <si>
    <t>21</t>
  </si>
  <si>
    <t>26500.102</t>
  </si>
  <si>
    <t>Platan východní "Platan orintalis" obvod kmene 14-16cm</t>
  </si>
  <si>
    <t>1336843130</t>
  </si>
  <si>
    <t>22</t>
  </si>
  <si>
    <t>26500.103</t>
  </si>
  <si>
    <t>habr obecný "Frans Fontaine" obvod kmene 12-14cm</t>
  </si>
  <si>
    <t>2111875307</t>
  </si>
  <si>
    <t>23</t>
  </si>
  <si>
    <t>26500.104</t>
  </si>
  <si>
    <t xml:space="preserve">stromy Salix sepularis, Sequoia sempervirens, Gingko biloba, Saphora japonica, Acer platanoides,k Prunus sp, Sorbus sp. </t>
  </si>
  <si>
    <t>-249915243</t>
  </si>
  <si>
    <t>24</t>
  </si>
  <si>
    <t>184215132</t>
  </si>
  <si>
    <t>Ukotvení dřeviny kůly třemi kůly, délky přes 1 do 2 m</t>
  </si>
  <si>
    <t>-440167735</t>
  </si>
  <si>
    <t>25</t>
  </si>
  <si>
    <t>05217108.1</t>
  </si>
  <si>
    <t>kůl vyvazovací d 60mm dl.2,5m</t>
  </si>
  <si>
    <t>-1536524566</t>
  </si>
  <si>
    <t>19*3</t>
  </si>
  <si>
    <t>26</t>
  </si>
  <si>
    <t>05217108.2</t>
  </si>
  <si>
    <t>palička spojovací</t>
  </si>
  <si>
    <t>-1843091287</t>
  </si>
  <si>
    <t>27</t>
  </si>
  <si>
    <t>184501121</t>
  </si>
  <si>
    <t>Zhotovení obalu kmene a spodních částí větví stromu z juty  v jedné vrstvě v rovině nebo na svahu do 1:5</t>
  </si>
  <si>
    <t>2144794027</t>
  </si>
  <si>
    <t>0,14*3,14*2*259</t>
  </si>
  <si>
    <t>28</t>
  </si>
  <si>
    <t>184801121</t>
  </si>
  <si>
    <t>Ošetření vysazených dřevin  solitérních v rovině nebo na svahu do 1:5</t>
  </si>
  <si>
    <t>-1102790290</t>
  </si>
  <si>
    <t>29</t>
  </si>
  <si>
    <t>184911421</t>
  </si>
  <si>
    <t>Mulčování vysazených rostlin mulčovací kůrou, tl. do 100 mm v rovině nebo na svahu do 1:5</t>
  </si>
  <si>
    <t>-1238581348</t>
  </si>
  <si>
    <t>30</t>
  </si>
  <si>
    <t>10391100</t>
  </si>
  <si>
    <t>kůra mulčovací VL</t>
  </si>
  <si>
    <t>-1201344620</t>
  </si>
  <si>
    <t>259*0,1</t>
  </si>
  <si>
    <t>31</t>
  </si>
  <si>
    <t>18500000</t>
  </si>
  <si>
    <t>pružný bavlněný úvazek 1,6m/strom</t>
  </si>
  <si>
    <t>m</t>
  </si>
  <si>
    <t>1468465496</t>
  </si>
  <si>
    <t>1,6*259</t>
  </si>
  <si>
    <t>32</t>
  </si>
  <si>
    <t>18500001</t>
  </si>
  <si>
    <t>Hnojení tabletovým hnojivem 8tb/strom</t>
  </si>
  <si>
    <t>1583376692</t>
  </si>
  <si>
    <t>33</t>
  </si>
  <si>
    <t>18500002</t>
  </si>
  <si>
    <t>Zapravení půdního kondicionéru 500g/strom</t>
  </si>
  <si>
    <t>-461533650</t>
  </si>
  <si>
    <t>259*0,5</t>
  </si>
  <si>
    <t>34</t>
  </si>
  <si>
    <t>18500003</t>
  </si>
  <si>
    <t>Zhotovení zálivkové mísy</t>
  </si>
  <si>
    <t>1591816105</t>
  </si>
  <si>
    <t>35</t>
  </si>
  <si>
    <t>18500004</t>
  </si>
  <si>
    <t>Péče o strom po dobu 3 let</t>
  </si>
  <si>
    <t>1820411354</t>
  </si>
  <si>
    <t>36</t>
  </si>
  <si>
    <t>18500005</t>
  </si>
  <si>
    <t>Péče o živý plot po dobu 3 let</t>
  </si>
  <si>
    <t>883673304</t>
  </si>
  <si>
    <t>37</t>
  </si>
  <si>
    <t>185851121</t>
  </si>
  <si>
    <t>Dovoz vody pro zálivku rostlin  na vzdálenost do 1000 m</t>
  </si>
  <si>
    <t>-673618376</t>
  </si>
  <si>
    <t>0,05*259</t>
  </si>
  <si>
    <t>38</t>
  </si>
  <si>
    <t>185851129</t>
  </si>
  <si>
    <t>Dovoz vody pro zálivku rostlin  Příplatek k ceně za každých dalších i započatých 1000 m</t>
  </si>
  <si>
    <t>1134675269</t>
  </si>
  <si>
    <t>259*0,05*9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</si>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</sst>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20" xfId="0" applyFont="1" applyBorder="1" applyAlignment="1" applyProtection="1">
      <alignment horizontal="center" vertical="center"/>
      <protection locked="0"/>
    </xf>
    <xf numFmtId="49" fontId="20" fillId="0" borderId="20" xfId="0" applyNumberFormat="1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center" vertical="center" wrapText="1"/>
      <protection locked="0"/>
    </xf>
    <xf numFmtId="167" fontId="20" fillId="0" borderId="20" xfId="0" applyNumberFormat="1" applyFont="1" applyBorder="1" applyAlignment="1" applyProtection="1">
      <alignment vertical="center"/>
      <protection locked="0"/>
    </xf>
    <xf numFmtId="4" fontId="20" fillId="2" borderId="20" xfId="0" applyNumberFormat="1" applyFont="1" applyFill="1" applyBorder="1" applyAlignment="1" applyProtection="1">
      <alignment vertical="center"/>
      <protection locked="0"/>
    </xf>
    <xf numFmtId="4" fontId="20" fillId="0" borderId="20" xfId="0" applyNumberFormat="1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BM180"/>
  <sheetViews>
    <sheetView showGridLines="0" tabSelected="1" topLeftCell="A74" workbookViewId="0">
      <selection activeCell="X123" sqref="X123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11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48" t="s">
        <v>0</v>
      </c>
      <c r="M2" s="149"/>
      <c r="N2" s="149"/>
      <c r="O2" s="149"/>
      <c r="P2" s="149"/>
      <c r="Q2" s="149"/>
      <c r="R2" s="149"/>
      <c r="S2" s="149"/>
      <c r="T2" s="149"/>
      <c r="U2" s="149"/>
      <c r="V2" s="149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46" t="s">
        <v>256</v>
      </c>
      <c r="F7" s="147"/>
      <c r="G7" s="147"/>
      <c r="H7" s="147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44" t="s">
        <v>8</v>
      </c>
      <c r="F9" s="145"/>
      <c r="G9" s="145"/>
      <c r="H9" s="145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257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258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50" t="s">
        <v>258</v>
      </c>
      <c r="F18" s="151"/>
      <c r="G18" s="151"/>
      <c r="H18" s="151"/>
      <c r="I18" s="16" t="s">
        <v>17</v>
      </c>
      <c r="J18" s="18" t="s">
        <v>258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52" t="s">
        <v>10</v>
      </c>
      <c r="F27" s="152"/>
      <c r="G27" s="152"/>
      <c r="H27" s="152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ROUND(J120,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ROUND((SUM(BE120:BE179)),  2)</f>
        <v>0</v>
      </c>
      <c r="G33" s="10"/>
      <c r="H33" s="10"/>
      <c r="I33" s="32">
        <v>0.21</v>
      </c>
      <c r="J33" s="31">
        <f>ROUND(((SUM(BE120:BE179))*I33),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ROUND((SUM(BF120:BF179)),  2)</f>
        <v>0</v>
      </c>
      <c r="G34" s="10"/>
      <c r="H34" s="10"/>
      <c r="I34" s="32">
        <v>0.15</v>
      </c>
      <c r="J34" s="31">
        <f>ROUND(((SUM(BF120:BF179))*I34),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ROUND((SUM(BG120:BG179)),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ROUND((SUM(BH120:BH179)),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ROUND((SUM(BI120:BI179)),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46" t="str">
        <f>E7</f>
        <v>Parkovací dům Havlíčkova 1, Kroměříž</v>
      </c>
      <c r="F85" s="147"/>
      <c r="G85" s="147"/>
      <c r="H85" s="147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44" t="str">
        <f>E9</f>
        <v>506.1 - SO506.1 - Sadové úpravy</v>
      </c>
      <c r="F87" s="145"/>
      <c r="G87" s="145"/>
      <c r="H87" s="145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J120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1:31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J121</f>
        <v>0</v>
      </c>
      <c r="L97" s="63"/>
    </row>
    <row r="98" spans="1:31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J122</f>
        <v>0</v>
      </c>
      <c r="L98" s="69"/>
    </row>
    <row r="99" spans="1:31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J133</f>
        <v>0</v>
      </c>
      <c r="L99" s="69"/>
    </row>
    <row r="100" spans="1:31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J145</f>
        <v>0</v>
      </c>
      <c r="L100" s="69"/>
    </row>
    <row r="101" spans="1:31" s="14" customFormat="1" ht="21.75" customHeight="1" x14ac:dyDescent="0.2">
      <c r="A101" s="10"/>
      <c r="B101" s="11"/>
      <c r="C101" s="10"/>
      <c r="D101" s="10"/>
      <c r="E101" s="10"/>
      <c r="F101" s="10"/>
      <c r="G101" s="10"/>
      <c r="H101" s="10"/>
      <c r="I101" s="12"/>
      <c r="J101" s="10"/>
      <c r="K101" s="10"/>
      <c r="L101" s="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pans="1:31" s="14" customFormat="1" ht="6.95" customHeight="1" x14ac:dyDescent="0.2">
      <c r="A102" s="10"/>
      <c r="B102" s="51"/>
      <c r="C102" s="52"/>
      <c r="D102" s="52"/>
      <c r="E102" s="52"/>
      <c r="F102" s="52"/>
      <c r="G102" s="52"/>
      <c r="H102" s="52"/>
      <c r="I102" s="53"/>
      <c r="J102" s="52"/>
      <c r="K102" s="52"/>
      <c r="L102" s="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6" spans="1:31" s="14" customFormat="1" ht="6.95" customHeight="1" x14ac:dyDescent="0.2">
      <c r="A106" s="10"/>
      <c r="B106" s="54"/>
      <c r="C106" s="55"/>
      <c r="D106" s="55"/>
      <c r="E106" s="55"/>
      <c r="F106" s="55"/>
      <c r="G106" s="55"/>
      <c r="H106" s="55"/>
      <c r="I106" s="56"/>
      <c r="J106" s="55"/>
      <c r="K106" s="55"/>
      <c r="L106" s="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pans="1:31" s="14" customFormat="1" ht="24.95" customHeight="1" x14ac:dyDescent="0.2">
      <c r="A107" s="10"/>
      <c r="B107" s="11"/>
      <c r="C107" s="7" t="s">
        <v>50</v>
      </c>
      <c r="D107" s="10"/>
      <c r="E107" s="10"/>
      <c r="F107" s="10"/>
      <c r="G107" s="10"/>
      <c r="H107" s="10"/>
      <c r="I107" s="12"/>
      <c r="J107" s="10"/>
      <c r="K107" s="10"/>
      <c r="L107" s="1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pans="1:31" s="14" customFormat="1" ht="6.95" customHeight="1" x14ac:dyDescent="0.2">
      <c r="A108" s="10"/>
      <c r="B108" s="11"/>
      <c r="C108" s="10"/>
      <c r="D108" s="10"/>
      <c r="E108" s="10"/>
      <c r="F108" s="10"/>
      <c r="G108" s="10"/>
      <c r="H108" s="10"/>
      <c r="I108" s="12"/>
      <c r="J108" s="10"/>
      <c r="K108" s="10"/>
      <c r="L108" s="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pans="1:31" s="14" customFormat="1" ht="12" customHeight="1" x14ac:dyDescent="0.2">
      <c r="A109" s="10"/>
      <c r="B109" s="11"/>
      <c r="C109" s="9" t="s">
        <v>6</v>
      </c>
      <c r="D109" s="10"/>
      <c r="E109" s="10"/>
      <c r="F109" s="10"/>
      <c r="G109" s="10"/>
      <c r="H109" s="10"/>
      <c r="I109" s="12"/>
      <c r="J109" s="10"/>
      <c r="K109" s="10"/>
      <c r="L109" s="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1:31" s="14" customFormat="1" ht="14.45" customHeight="1" x14ac:dyDescent="0.2">
      <c r="A110" s="10"/>
      <c r="B110" s="11"/>
      <c r="C110" s="10"/>
      <c r="D110" s="10"/>
      <c r="E110" s="146" t="str">
        <f>E7</f>
        <v>Parkovací dům Havlíčkova 1, Kroměříž</v>
      </c>
      <c r="F110" s="147"/>
      <c r="G110" s="147"/>
      <c r="H110" s="147"/>
      <c r="I110" s="12"/>
      <c r="J110" s="10"/>
      <c r="K110" s="10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31" s="14" customFormat="1" ht="12" customHeight="1" x14ac:dyDescent="0.2">
      <c r="A111" s="10"/>
      <c r="B111" s="11"/>
      <c r="C111" s="9" t="s">
        <v>7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31" s="14" customFormat="1" ht="14.45" customHeight="1" x14ac:dyDescent="0.2">
      <c r="A112" s="10"/>
      <c r="B112" s="11"/>
      <c r="C112" s="10"/>
      <c r="D112" s="10"/>
      <c r="E112" s="144" t="str">
        <f>E9</f>
        <v>506.1 - SO506.1 - Sadové úpravy</v>
      </c>
      <c r="F112" s="145"/>
      <c r="G112" s="145"/>
      <c r="H112" s="145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s="14" customFormat="1" ht="6.95" customHeight="1" x14ac:dyDescent="0.2">
      <c r="A113" s="10"/>
      <c r="B113" s="11"/>
      <c r="C113" s="10"/>
      <c r="D113" s="10"/>
      <c r="E113" s="10"/>
      <c r="F113" s="10"/>
      <c r="G113" s="10"/>
      <c r="H113" s="10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5" s="14" customFormat="1" ht="12" customHeight="1" x14ac:dyDescent="0.2">
      <c r="A114" s="10"/>
      <c r="B114" s="11"/>
      <c r="C114" s="9" t="s">
        <v>12</v>
      </c>
      <c r="D114" s="10"/>
      <c r="E114" s="10"/>
      <c r="F114" s="15" t="str">
        <f>F12</f>
        <v xml:space="preserve"> </v>
      </c>
      <c r="G114" s="10"/>
      <c r="H114" s="10"/>
      <c r="I114" s="16" t="s">
        <v>14</v>
      </c>
      <c r="J114" s="17" t="str">
        <f>IF(J12="","",J12)</f>
        <v>3. 7. 2019</v>
      </c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6.95" customHeight="1" x14ac:dyDescent="0.2">
      <c r="A115" s="10"/>
      <c r="B115" s="11"/>
      <c r="C115" s="10"/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15.6" customHeight="1" x14ac:dyDescent="0.2">
      <c r="A116" s="10"/>
      <c r="B116" s="11"/>
      <c r="C116" s="9" t="s">
        <v>15</v>
      </c>
      <c r="D116" s="10"/>
      <c r="E116" s="10"/>
      <c r="F116" s="15" t="str">
        <f>E15</f>
        <v xml:space="preserve"> </v>
      </c>
      <c r="G116" s="10"/>
      <c r="H116" s="10"/>
      <c r="I116" s="16" t="s">
        <v>19</v>
      </c>
      <c r="J116" s="57" t="str">
        <f>E21</f>
        <v xml:space="preserve"> </v>
      </c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15.6" customHeight="1" x14ac:dyDescent="0.2">
      <c r="A117" s="10"/>
      <c r="B117" s="11"/>
      <c r="C117" s="9" t="s">
        <v>18</v>
      </c>
      <c r="D117" s="10"/>
      <c r="E117" s="10"/>
      <c r="F117" s="15" t="str">
        <f>IF(E18="","",E18)</f>
        <v>Vyplň údaj</v>
      </c>
      <c r="G117" s="10"/>
      <c r="H117" s="10"/>
      <c r="I117" s="16" t="s">
        <v>20</v>
      </c>
      <c r="J117" s="57" t="str">
        <f>E24</f>
        <v xml:space="preserve"> </v>
      </c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10.35" customHeight="1" x14ac:dyDescent="0.2">
      <c r="A118" s="10"/>
      <c r="B118" s="11"/>
      <c r="C118" s="10"/>
      <c r="D118" s="10"/>
      <c r="E118" s="10"/>
      <c r="F118" s="10"/>
      <c r="G118" s="10"/>
      <c r="H118" s="10"/>
      <c r="I118" s="12"/>
      <c r="J118" s="10"/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84" customFormat="1" ht="29.25" customHeight="1" x14ac:dyDescent="0.2">
      <c r="A119" s="74"/>
      <c r="B119" s="75"/>
      <c r="C119" s="76" t="s">
        <v>51</v>
      </c>
      <c r="D119" s="77" t="s">
        <v>52</v>
      </c>
      <c r="E119" s="77" t="s">
        <v>53</v>
      </c>
      <c r="F119" s="77" t="s">
        <v>54</v>
      </c>
      <c r="G119" s="77" t="s">
        <v>55</v>
      </c>
      <c r="H119" s="77" t="s">
        <v>56</v>
      </c>
      <c r="I119" s="78" t="s">
        <v>57</v>
      </c>
      <c r="J119" s="77" t="s">
        <v>43</v>
      </c>
      <c r="K119" s="79" t="s">
        <v>58</v>
      </c>
      <c r="L119" s="80"/>
      <c r="M119" s="81" t="s">
        <v>10</v>
      </c>
      <c r="N119" s="82" t="s">
        <v>26</v>
      </c>
      <c r="O119" s="82" t="s">
        <v>59</v>
      </c>
      <c r="P119" s="82" t="s">
        <v>60</v>
      </c>
      <c r="Q119" s="82" t="s">
        <v>61</v>
      </c>
      <c r="R119" s="82" t="s">
        <v>62</v>
      </c>
      <c r="S119" s="82" t="s">
        <v>63</v>
      </c>
      <c r="T119" s="83" t="s">
        <v>64</v>
      </c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</row>
    <row r="120" spans="1:65" s="14" customFormat="1" ht="22.9" customHeight="1" x14ac:dyDescent="0.25">
      <c r="A120" s="10"/>
      <c r="B120" s="11"/>
      <c r="C120" s="85" t="s">
        <v>65</v>
      </c>
      <c r="D120" s="10"/>
      <c r="E120" s="10"/>
      <c r="F120" s="10"/>
      <c r="G120" s="10"/>
      <c r="H120" s="10"/>
      <c r="I120" s="12"/>
      <c r="J120" s="86">
        <f>BK120</f>
        <v>0</v>
      </c>
      <c r="K120" s="10"/>
      <c r="L120" s="11"/>
      <c r="M120" s="87"/>
      <c r="N120" s="88"/>
      <c r="O120" s="24"/>
      <c r="P120" s="89">
        <f>P121</f>
        <v>0</v>
      </c>
      <c r="Q120" s="24"/>
      <c r="R120" s="89">
        <f>R121</f>
        <v>666.82338668</v>
      </c>
      <c r="S120" s="24"/>
      <c r="T120" s="90">
        <f>T121</f>
        <v>0</v>
      </c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" t="s">
        <v>66</v>
      </c>
      <c r="AU120" s="2" t="s">
        <v>45</v>
      </c>
      <c r="BK120" s="91">
        <f>BK121</f>
        <v>0</v>
      </c>
    </row>
    <row r="121" spans="1:65" s="92" customFormat="1" ht="25.9" customHeight="1" x14ac:dyDescent="0.2">
      <c r="B121" s="93"/>
      <c r="D121" s="94" t="s">
        <v>66</v>
      </c>
      <c r="E121" s="95" t="s">
        <v>67</v>
      </c>
      <c r="F121" s="95" t="s">
        <v>68</v>
      </c>
      <c r="I121" s="96"/>
      <c r="J121" s="97">
        <f>BK121</f>
        <v>0</v>
      </c>
      <c r="L121" s="93"/>
      <c r="M121" s="98"/>
      <c r="N121" s="99"/>
      <c r="O121" s="99"/>
      <c r="P121" s="100">
        <f>P122+P133+P145</f>
        <v>0</v>
      </c>
      <c r="Q121" s="99"/>
      <c r="R121" s="100">
        <f>R122+R133+R145</f>
        <v>666.82338668</v>
      </c>
      <c r="S121" s="99"/>
      <c r="T121" s="101">
        <f>T122+T133+T145</f>
        <v>0</v>
      </c>
      <c r="AR121" s="94" t="s">
        <v>69</v>
      </c>
      <c r="AT121" s="102" t="s">
        <v>66</v>
      </c>
      <c r="AU121" s="102" t="s">
        <v>70</v>
      </c>
      <c r="AY121" s="94" t="s">
        <v>71</v>
      </c>
      <c r="BK121" s="103">
        <f>BK122+BK133+BK145</f>
        <v>0</v>
      </c>
    </row>
    <row r="122" spans="1:65" s="92" customFormat="1" ht="22.9" customHeight="1" x14ac:dyDescent="0.2">
      <c r="B122" s="93"/>
      <c r="D122" s="94" t="s">
        <v>66</v>
      </c>
      <c r="E122" s="104" t="s">
        <v>72</v>
      </c>
      <c r="F122" s="104" t="s">
        <v>73</v>
      </c>
      <c r="I122" s="96"/>
      <c r="J122" s="105">
        <f>BK122</f>
        <v>0</v>
      </c>
      <c r="L122" s="93"/>
      <c r="M122" s="98"/>
      <c r="N122" s="99"/>
      <c r="O122" s="99"/>
      <c r="P122" s="100">
        <f>SUM(P123:P132)</f>
        <v>0</v>
      </c>
      <c r="Q122" s="99"/>
      <c r="R122" s="100">
        <f>SUM(R123:R132)</f>
        <v>634.32141000000001</v>
      </c>
      <c r="S122" s="99"/>
      <c r="T122" s="101">
        <f>SUM(T123:T132)</f>
        <v>0</v>
      </c>
      <c r="AR122" s="94" t="s">
        <v>69</v>
      </c>
      <c r="AT122" s="102" t="s">
        <v>66</v>
      </c>
      <c r="AU122" s="102" t="s">
        <v>69</v>
      </c>
      <c r="AY122" s="94" t="s">
        <v>71</v>
      </c>
      <c r="BK122" s="103">
        <f>SUM(BK123:BK132)</f>
        <v>0</v>
      </c>
    </row>
    <row r="123" spans="1:65" s="14" customFormat="1" ht="54" customHeight="1" x14ac:dyDescent="0.2">
      <c r="A123" s="10"/>
      <c r="B123" s="106"/>
      <c r="C123" s="107" t="s">
        <v>69</v>
      </c>
      <c r="D123" s="107" t="s">
        <v>74</v>
      </c>
      <c r="E123" s="108" t="s">
        <v>75</v>
      </c>
      <c r="F123" s="109" t="s">
        <v>76</v>
      </c>
      <c r="G123" s="110" t="s">
        <v>77</v>
      </c>
      <c r="H123" s="111">
        <v>1762</v>
      </c>
      <c r="I123" s="112"/>
      <c r="J123" s="113">
        <f>ROUND(I123*H123,2)</f>
        <v>0</v>
      </c>
      <c r="K123" s="109" t="s">
        <v>78</v>
      </c>
      <c r="L123" s="11"/>
      <c r="M123" s="114" t="s">
        <v>10</v>
      </c>
      <c r="N123" s="115" t="s">
        <v>27</v>
      </c>
      <c r="O123" s="116"/>
      <c r="P123" s="117">
        <f>O123*H123</f>
        <v>0</v>
      </c>
      <c r="Q123" s="117">
        <v>0</v>
      </c>
      <c r="R123" s="117">
        <f>Q123*H123</f>
        <v>0</v>
      </c>
      <c r="S123" s="117">
        <v>0</v>
      </c>
      <c r="T123" s="118">
        <f>S123*H123</f>
        <v>0</v>
      </c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R123" s="119" t="s">
        <v>79</v>
      </c>
      <c r="AT123" s="119" t="s">
        <v>74</v>
      </c>
      <c r="AU123" s="119" t="s">
        <v>2</v>
      </c>
      <c r="AY123" s="2" t="s">
        <v>71</v>
      </c>
      <c r="BE123" s="120">
        <f>IF(N123="základní",J123,0)</f>
        <v>0</v>
      </c>
      <c r="BF123" s="120">
        <f>IF(N123="snížená",J123,0)</f>
        <v>0</v>
      </c>
      <c r="BG123" s="120">
        <f>IF(N123="zákl. přenesená",J123,0)</f>
        <v>0</v>
      </c>
      <c r="BH123" s="120">
        <f>IF(N123="sníž. přenesená",J123,0)</f>
        <v>0</v>
      </c>
      <c r="BI123" s="120">
        <f>IF(N123="nulová",J123,0)</f>
        <v>0</v>
      </c>
      <c r="BJ123" s="2" t="s">
        <v>69</v>
      </c>
      <c r="BK123" s="120">
        <f>ROUND(I123*H123,2)</f>
        <v>0</v>
      </c>
      <c r="BL123" s="2" t="s">
        <v>79</v>
      </c>
      <c r="BM123" s="119" t="s">
        <v>80</v>
      </c>
    </row>
    <row r="124" spans="1:65" s="14" customFormat="1" ht="32.450000000000003" customHeight="1" x14ac:dyDescent="0.2">
      <c r="A124" s="10"/>
      <c r="B124" s="106"/>
      <c r="C124" s="107" t="s">
        <v>2</v>
      </c>
      <c r="D124" s="107" t="s">
        <v>74</v>
      </c>
      <c r="E124" s="108" t="s">
        <v>81</v>
      </c>
      <c r="F124" s="109" t="s">
        <v>82</v>
      </c>
      <c r="G124" s="110" t="s">
        <v>77</v>
      </c>
      <c r="H124" s="111">
        <v>1762</v>
      </c>
      <c r="I124" s="112"/>
      <c r="J124" s="113">
        <f>ROUND(I124*H124,2)</f>
        <v>0</v>
      </c>
      <c r="K124" s="109" t="s">
        <v>78</v>
      </c>
      <c r="L124" s="11"/>
      <c r="M124" s="114" t="s">
        <v>10</v>
      </c>
      <c r="N124" s="115" t="s">
        <v>27</v>
      </c>
      <c r="O124" s="116"/>
      <c r="P124" s="117">
        <f>O124*H124</f>
        <v>0</v>
      </c>
      <c r="Q124" s="117">
        <v>0</v>
      </c>
      <c r="R124" s="117">
        <f>Q124*H124</f>
        <v>0</v>
      </c>
      <c r="S124" s="117">
        <v>0</v>
      </c>
      <c r="T124" s="118">
        <f>S124*H124</f>
        <v>0</v>
      </c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R124" s="119" t="s">
        <v>79</v>
      </c>
      <c r="AT124" s="119" t="s">
        <v>74</v>
      </c>
      <c r="AU124" s="119" t="s">
        <v>2</v>
      </c>
      <c r="AY124" s="2" t="s">
        <v>71</v>
      </c>
      <c r="BE124" s="120">
        <f>IF(N124="základní",J124,0)</f>
        <v>0</v>
      </c>
      <c r="BF124" s="120">
        <f>IF(N124="snížená",J124,0)</f>
        <v>0</v>
      </c>
      <c r="BG124" s="120">
        <f>IF(N124="zákl. přenesená",J124,0)</f>
        <v>0</v>
      </c>
      <c r="BH124" s="120">
        <f>IF(N124="sníž. přenesená",J124,0)</f>
        <v>0</v>
      </c>
      <c r="BI124" s="120">
        <f>IF(N124="nulová",J124,0)</f>
        <v>0</v>
      </c>
      <c r="BJ124" s="2" t="s">
        <v>69</v>
      </c>
      <c r="BK124" s="120">
        <f>ROUND(I124*H124,2)</f>
        <v>0</v>
      </c>
      <c r="BL124" s="2" t="s">
        <v>79</v>
      </c>
      <c r="BM124" s="119" t="s">
        <v>83</v>
      </c>
    </row>
    <row r="125" spans="1:65" s="14" customFormat="1" ht="14.45" customHeight="1" x14ac:dyDescent="0.2">
      <c r="A125" s="10"/>
      <c r="B125" s="106"/>
      <c r="C125" s="121" t="s">
        <v>84</v>
      </c>
      <c r="D125" s="121" t="s">
        <v>85</v>
      </c>
      <c r="E125" s="122" t="s">
        <v>86</v>
      </c>
      <c r="F125" s="123" t="s">
        <v>87</v>
      </c>
      <c r="G125" s="124" t="s">
        <v>88</v>
      </c>
      <c r="H125" s="125">
        <v>634.32000000000005</v>
      </c>
      <c r="I125" s="126"/>
      <c r="J125" s="127">
        <f>ROUND(I125*H125,2)</f>
        <v>0</v>
      </c>
      <c r="K125" s="123" t="s">
        <v>89</v>
      </c>
      <c r="L125" s="128"/>
      <c r="M125" s="129" t="s">
        <v>10</v>
      </c>
      <c r="N125" s="130" t="s">
        <v>27</v>
      </c>
      <c r="O125" s="116"/>
      <c r="P125" s="117">
        <f>O125*H125</f>
        <v>0</v>
      </c>
      <c r="Q125" s="117">
        <v>1</v>
      </c>
      <c r="R125" s="117">
        <f>Q125*H125</f>
        <v>634.32000000000005</v>
      </c>
      <c r="S125" s="117">
        <v>0</v>
      </c>
      <c r="T125" s="118">
        <f>S125*H125</f>
        <v>0</v>
      </c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R125" s="119" t="s">
        <v>90</v>
      </c>
      <c r="AT125" s="119" t="s">
        <v>85</v>
      </c>
      <c r="AU125" s="119" t="s">
        <v>2</v>
      </c>
      <c r="AY125" s="2" t="s">
        <v>71</v>
      </c>
      <c r="BE125" s="120">
        <f>IF(N125="základní",J125,0)</f>
        <v>0</v>
      </c>
      <c r="BF125" s="120">
        <f>IF(N125="snížená",J125,0)</f>
        <v>0</v>
      </c>
      <c r="BG125" s="120">
        <f>IF(N125="zákl. přenesená",J125,0)</f>
        <v>0</v>
      </c>
      <c r="BH125" s="120">
        <f>IF(N125="sníž. přenesená",J125,0)</f>
        <v>0</v>
      </c>
      <c r="BI125" s="120">
        <f>IF(N125="nulová",J125,0)</f>
        <v>0</v>
      </c>
      <c r="BJ125" s="2" t="s">
        <v>69</v>
      </c>
      <c r="BK125" s="120">
        <f>ROUND(I125*H125,2)</f>
        <v>0</v>
      </c>
      <c r="BL125" s="2" t="s">
        <v>79</v>
      </c>
      <c r="BM125" s="119" t="s">
        <v>91</v>
      </c>
    </row>
    <row r="126" spans="1:65" s="131" customFormat="1" x14ac:dyDescent="0.2">
      <c r="B126" s="132"/>
      <c r="D126" s="133" t="s">
        <v>92</v>
      </c>
      <c r="E126" s="134" t="s">
        <v>10</v>
      </c>
      <c r="F126" s="135" t="s">
        <v>93</v>
      </c>
      <c r="H126" s="136">
        <v>634.32000000000005</v>
      </c>
      <c r="I126" s="137"/>
      <c r="L126" s="132"/>
      <c r="M126" s="138"/>
      <c r="N126" s="139"/>
      <c r="O126" s="139"/>
      <c r="P126" s="139"/>
      <c r="Q126" s="139"/>
      <c r="R126" s="139"/>
      <c r="S126" s="139"/>
      <c r="T126" s="140"/>
      <c r="AT126" s="134" t="s">
        <v>92</v>
      </c>
      <c r="AU126" s="134" t="s">
        <v>2</v>
      </c>
      <c r="AV126" s="131" t="s">
        <v>2</v>
      </c>
      <c r="AW126" s="131" t="s">
        <v>94</v>
      </c>
      <c r="AX126" s="131" t="s">
        <v>69</v>
      </c>
      <c r="AY126" s="134" t="s">
        <v>71</v>
      </c>
    </row>
    <row r="127" spans="1:65" s="14" customFormat="1" ht="32.450000000000003" customHeight="1" x14ac:dyDescent="0.2">
      <c r="A127" s="10"/>
      <c r="B127" s="106"/>
      <c r="C127" s="107" t="s">
        <v>79</v>
      </c>
      <c r="D127" s="107" t="s">
        <v>74</v>
      </c>
      <c r="E127" s="108" t="s">
        <v>95</v>
      </c>
      <c r="F127" s="109" t="s">
        <v>96</v>
      </c>
      <c r="G127" s="110" t="s">
        <v>77</v>
      </c>
      <c r="H127" s="111">
        <v>1762</v>
      </c>
      <c r="I127" s="112"/>
      <c r="J127" s="113">
        <f>ROUND(I127*H127,2)</f>
        <v>0</v>
      </c>
      <c r="K127" s="109" t="s">
        <v>78</v>
      </c>
      <c r="L127" s="11"/>
      <c r="M127" s="114" t="s">
        <v>10</v>
      </c>
      <c r="N127" s="115" t="s">
        <v>27</v>
      </c>
      <c r="O127" s="116"/>
      <c r="P127" s="117">
        <f>O127*H127</f>
        <v>0</v>
      </c>
      <c r="Q127" s="117">
        <v>0</v>
      </c>
      <c r="R127" s="117">
        <f>Q127*H127</f>
        <v>0</v>
      </c>
      <c r="S127" s="117">
        <v>0</v>
      </c>
      <c r="T127" s="118">
        <f>S127*H127</f>
        <v>0</v>
      </c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R127" s="119" t="s">
        <v>79</v>
      </c>
      <c r="AT127" s="119" t="s">
        <v>74</v>
      </c>
      <c r="AU127" s="119" t="s">
        <v>2</v>
      </c>
      <c r="AY127" s="2" t="s">
        <v>71</v>
      </c>
      <c r="BE127" s="120">
        <f>IF(N127="základní",J127,0)</f>
        <v>0</v>
      </c>
      <c r="BF127" s="120">
        <f>IF(N127="snížená",J127,0)</f>
        <v>0</v>
      </c>
      <c r="BG127" s="120">
        <f>IF(N127="zákl. přenesená",J127,0)</f>
        <v>0</v>
      </c>
      <c r="BH127" s="120">
        <f>IF(N127="sníž. přenesená",J127,0)</f>
        <v>0</v>
      </c>
      <c r="BI127" s="120">
        <f>IF(N127="nulová",J127,0)</f>
        <v>0</v>
      </c>
      <c r="BJ127" s="2" t="s">
        <v>69</v>
      </c>
      <c r="BK127" s="120">
        <f>ROUND(I127*H127,2)</f>
        <v>0</v>
      </c>
      <c r="BL127" s="2" t="s">
        <v>79</v>
      </c>
      <c r="BM127" s="119" t="s">
        <v>97</v>
      </c>
    </row>
    <row r="128" spans="1:65" s="14" customFormat="1" ht="21.6" customHeight="1" x14ac:dyDescent="0.2">
      <c r="A128" s="10"/>
      <c r="B128" s="106"/>
      <c r="C128" s="107" t="s">
        <v>98</v>
      </c>
      <c r="D128" s="107" t="s">
        <v>74</v>
      </c>
      <c r="E128" s="108" t="s">
        <v>99</v>
      </c>
      <c r="F128" s="109" t="s">
        <v>100</v>
      </c>
      <c r="G128" s="110" t="s">
        <v>77</v>
      </c>
      <c r="H128" s="111">
        <v>1762</v>
      </c>
      <c r="I128" s="112"/>
      <c r="J128" s="113">
        <f>ROUND(I128*H128,2)</f>
        <v>0</v>
      </c>
      <c r="K128" s="109" t="s">
        <v>78</v>
      </c>
      <c r="L128" s="11"/>
      <c r="M128" s="114" t="s">
        <v>10</v>
      </c>
      <c r="N128" s="115" t="s">
        <v>27</v>
      </c>
      <c r="O128" s="116"/>
      <c r="P128" s="117">
        <f>O128*H128</f>
        <v>0</v>
      </c>
      <c r="Q128" s="117">
        <v>0</v>
      </c>
      <c r="R128" s="117">
        <f>Q128*H128</f>
        <v>0</v>
      </c>
      <c r="S128" s="117">
        <v>0</v>
      </c>
      <c r="T128" s="118">
        <f>S128*H128</f>
        <v>0</v>
      </c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R128" s="119" t="s">
        <v>79</v>
      </c>
      <c r="AT128" s="119" t="s">
        <v>74</v>
      </c>
      <c r="AU128" s="119" t="s">
        <v>2</v>
      </c>
      <c r="AY128" s="2" t="s">
        <v>71</v>
      </c>
      <c r="BE128" s="120">
        <f>IF(N128="základní",J128,0)</f>
        <v>0</v>
      </c>
      <c r="BF128" s="120">
        <f>IF(N128="snížená",J128,0)</f>
        <v>0</v>
      </c>
      <c r="BG128" s="120">
        <f>IF(N128="zákl. přenesená",J128,0)</f>
        <v>0</v>
      </c>
      <c r="BH128" s="120">
        <f>IF(N128="sníž. přenesená",J128,0)</f>
        <v>0</v>
      </c>
      <c r="BI128" s="120">
        <f>IF(N128="nulová",J128,0)</f>
        <v>0</v>
      </c>
      <c r="BJ128" s="2" t="s">
        <v>69</v>
      </c>
      <c r="BK128" s="120">
        <f>ROUND(I128*H128,2)</f>
        <v>0</v>
      </c>
      <c r="BL128" s="2" t="s">
        <v>79</v>
      </c>
      <c r="BM128" s="119" t="s">
        <v>101</v>
      </c>
    </row>
    <row r="129" spans="1:65" s="14" customFormat="1" ht="43.15" customHeight="1" x14ac:dyDescent="0.2">
      <c r="A129" s="10"/>
      <c r="B129" s="106"/>
      <c r="C129" s="107" t="s">
        <v>102</v>
      </c>
      <c r="D129" s="107" t="s">
        <v>74</v>
      </c>
      <c r="E129" s="108" t="s">
        <v>103</v>
      </c>
      <c r="F129" s="109" t="s">
        <v>104</v>
      </c>
      <c r="G129" s="110" t="s">
        <v>77</v>
      </c>
      <c r="H129" s="111">
        <v>3524</v>
      </c>
      <c r="I129" s="112"/>
      <c r="J129" s="113">
        <f>ROUND(I129*H129,2)</f>
        <v>0</v>
      </c>
      <c r="K129" s="109" t="s">
        <v>89</v>
      </c>
      <c r="L129" s="11"/>
      <c r="M129" s="114" t="s">
        <v>10</v>
      </c>
      <c r="N129" s="115" t="s">
        <v>27</v>
      </c>
      <c r="O129" s="116"/>
      <c r="P129" s="117">
        <f>O129*H129</f>
        <v>0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79</v>
      </c>
      <c r="AT129" s="119" t="s">
        <v>74</v>
      </c>
      <c r="AU129" s="119" t="s">
        <v>2</v>
      </c>
      <c r="AY129" s="2" t="s">
        <v>71</v>
      </c>
      <c r="BE129" s="120">
        <f>IF(N129="základní",J129,0)</f>
        <v>0</v>
      </c>
      <c r="BF129" s="120">
        <f>IF(N129="snížená",J129,0)</f>
        <v>0</v>
      </c>
      <c r="BG129" s="120">
        <f>IF(N129="zákl. přenesená",J129,0)</f>
        <v>0</v>
      </c>
      <c r="BH129" s="120">
        <f>IF(N129="sníž. přenesená",J129,0)</f>
        <v>0</v>
      </c>
      <c r="BI129" s="120">
        <f>IF(N129="nulová",J129,0)</f>
        <v>0</v>
      </c>
      <c r="BJ129" s="2" t="s">
        <v>69</v>
      </c>
      <c r="BK129" s="120">
        <f>ROUND(I129*H129,2)</f>
        <v>0</v>
      </c>
      <c r="BL129" s="2" t="s">
        <v>79</v>
      </c>
      <c r="BM129" s="119" t="s">
        <v>105</v>
      </c>
    </row>
    <row r="130" spans="1:65" s="131" customFormat="1" x14ac:dyDescent="0.2">
      <c r="B130" s="132"/>
      <c r="D130" s="133" t="s">
        <v>92</v>
      </c>
      <c r="E130" s="134" t="s">
        <v>10</v>
      </c>
      <c r="F130" s="135" t="s">
        <v>106</v>
      </c>
      <c r="H130" s="136">
        <v>3524</v>
      </c>
      <c r="I130" s="137"/>
      <c r="L130" s="132"/>
      <c r="M130" s="138"/>
      <c r="N130" s="139"/>
      <c r="O130" s="139"/>
      <c r="P130" s="139"/>
      <c r="Q130" s="139"/>
      <c r="R130" s="139"/>
      <c r="S130" s="139"/>
      <c r="T130" s="140"/>
      <c r="AT130" s="134" t="s">
        <v>92</v>
      </c>
      <c r="AU130" s="134" t="s">
        <v>2</v>
      </c>
      <c r="AV130" s="131" t="s">
        <v>2</v>
      </c>
      <c r="AW130" s="131" t="s">
        <v>94</v>
      </c>
      <c r="AX130" s="131" t="s">
        <v>69</v>
      </c>
      <c r="AY130" s="134" t="s">
        <v>71</v>
      </c>
    </row>
    <row r="131" spans="1:65" s="14" customFormat="1" ht="14.45" customHeight="1" x14ac:dyDescent="0.2">
      <c r="A131" s="10"/>
      <c r="B131" s="106"/>
      <c r="C131" s="121" t="s">
        <v>107</v>
      </c>
      <c r="D131" s="121" t="s">
        <v>85</v>
      </c>
      <c r="E131" s="122" t="s">
        <v>108</v>
      </c>
      <c r="F131" s="123" t="s">
        <v>109</v>
      </c>
      <c r="G131" s="124" t="s">
        <v>110</v>
      </c>
      <c r="H131" s="125">
        <v>1.41</v>
      </c>
      <c r="I131" s="126"/>
      <c r="J131" s="127">
        <f>ROUND(I131*H131,2)</f>
        <v>0</v>
      </c>
      <c r="K131" s="123" t="s">
        <v>78</v>
      </c>
      <c r="L131" s="128"/>
      <c r="M131" s="129" t="s">
        <v>10</v>
      </c>
      <c r="N131" s="130" t="s">
        <v>27</v>
      </c>
      <c r="O131" s="116"/>
      <c r="P131" s="117">
        <f>O131*H131</f>
        <v>0</v>
      </c>
      <c r="Q131" s="117">
        <v>1E-3</v>
      </c>
      <c r="R131" s="117">
        <f>Q131*H131</f>
        <v>1.41E-3</v>
      </c>
      <c r="S131" s="117">
        <v>0</v>
      </c>
      <c r="T131" s="118">
        <f>S131*H131</f>
        <v>0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90</v>
      </c>
      <c r="AT131" s="119" t="s">
        <v>85</v>
      </c>
      <c r="AU131" s="119" t="s">
        <v>2</v>
      </c>
      <c r="AY131" s="2" t="s">
        <v>71</v>
      </c>
      <c r="BE131" s="120">
        <f>IF(N131="základní",J131,0)</f>
        <v>0</v>
      </c>
      <c r="BF131" s="120">
        <f>IF(N131="snížená",J131,0)</f>
        <v>0</v>
      </c>
      <c r="BG131" s="120">
        <f>IF(N131="zákl. přenesená",J131,0)</f>
        <v>0</v>
      </c>
      <c r="BH131" s="120">
        <f>IF(N131="sníž. přenesená",J131,0)</f>
        <v>0</v>
      </c>
      <c r="BI131" s="120">
        <f>IF(N131="nulová",J131,0)</f>
        <v>0</v>
      </c>
      <c r="BJ131" s="2" t="s">
        <v>69</v>
      </c>
      <c r="BK131" s="120">
        <f>ROUND(I131*H131,2)</f>
        <v>0</v>
      </c>
      <c r="BL131" s="2" t="s">
        <v>79</v>
      </c>
      <c r="BM131" s="119" t="s">
        <v>111</v>
      </c>
    </row>
    <row r="132" spans="1:65" s="131" customFormat="1" x14ac:dyDescent="0.2">
      <c r="B132" s="132"/>
      <c r="D132" s="133" t="s">
        <v>92</v>
      </c>
      <c r="E132" s="134" t="s">
        <v>10</v>
      </c>
      <c r="F132" s="135" t="s">
        <v>112</v>
      </c>
      <c r="H132" s="136">
        <v>1.41</v>
      </c>
      <c r="I132" s="137"/>
      <c r="L132" s="132"/>
      <c r="M132" s="138"/>
      <c r="N132" s="139"/>
      <c r="O132" s="139"/>
      <c r="P132" s="139"/>
      <c r="Q132" s="139"/>
      <c r="R132" s="139"/>
      <c r="S132" s="139"/>
      <c r="T132" s="140"/>
      <c r="AT132" s="134" t="s">
        <v>92</v>
      </c>
      <c r="AU132" s="134" t="s">
        <v>2</v>
      </c>
      <c r="AV132" s="131" t="s">
        <v>2</v>
      </c>
      <c r="AW132" s="131" t="s">
        <v>94</v>
      </c>
      <c r="AX132" s="131" t="s">
        <v>69</v>
      </c>
      <c r="AY132" s="134" t="s">
        <v>71</v>
      </c>
    </row>
    <row r="133" spans="1:65" s="92" customFormat="1" ht="22.9" customHeight="1" x14ac:dyDescent="0.2">
      <c r="B133" s="93"/>
      <c r="D133" s="94" t="s">
        <v>66</v>
      </c>
      <c r="E133" s="104" t="s">
        <v>113</v>
      </c>
      <c r="F133" s="104" t="s">
        <v>114</v>
      </c>
      <c r="I133" s="96"/>
      <c r="J133" s="105">
        <f>BK133</f>
        <v>0</v>
      </c>
      <c r="L133" s="93"/>
      <c r="M133" s="98"/>
      <c r="N133" s="99"/>
      <c r="O133" s="99"/>
      <c r="P133" s="100">
        <f>SUM(P134:P144)</f>
        <v>0</v>
      </c>
      <c r="Q133" s="99"/>
      <c r="R133" s="100">
        <f>SUM(R134:R144)</f>
        <v>4.4049999999999999E-2</v>
      </c>
      <c r="S133" s="99"/>
      <c r="T133" s="101">
        <f>SUM(T134:T144)</f>
        <v>0</v>
      </c>
      <c r="AR133" s="94" t="s">
        <v>69</v>
      </c>
      <c r="AT133" s="102" t="s">
        <v>66</v>
      </c>
      <c r="AU133" s="102" t="s">
        <v>69</v>
      </c>
      <c r="AY133" s="94" t="s">
        <v>71</v>
      </c>
      <c r="BK133" s="103">
        <f>SUM(BK134:BK144)</f>
        <v>0</v>
      </c>
    </row>
    <row r="134" spans="1:65" s="14" customFormat="1" ht="21.6" customHeight="1" x14ac:dyDescent="0.2">
      <c r="A134" s="10"/>
      <c r="B134" s="106"/>
      <c r="C134" s="107" t="s">
        <v>90</v>
      </c>
      <c r="D134" s="107" t="s">
        <v>74</v>
      </c>
      <c r="E134" s="108" t="s">
        <v>115</v>
      </c>
      <c r="F134" s="109" t="s">
        <v>116</v>
      </c>
      <c r="G134" s="110" t="s">
        <v>77</v>
      </c>
      <c r="H134" s="111">
        <v>1762</v>
      </c>
      <c r="I134" s="112"/>
      <c r="J134" s="113">
        <f>ROUND(I134*H134,2)</f>
        <v>0</v>
      </c>
      <c r="K134" s="109" t="s">
        <v>78</v>
      </c>
      <c r="L134" s="11"/>
      <c r="M134" s="114" t="s">
        <v>10</v>
      </c>
      <c r="N134" s="115" t="s">
        <v>27</v>
      </c>
      <c r="O134" s="116"/>
      <c r="P134" s="117">
        <f>O134*H134</f>
        <v>0</v>
      </c>
      <c r="Q134" s="117">
        <v>0</v>
      </c>
      <c r="R134" s="117">
        <f>Q134*H134</f>
        <v>0</v>
      </c>
      <c r="S134" s="117">
        <v>0</v>
      </c>
      <c r="T134" s="118">
        <f>S134*H134</f>
        <v>0</v>
      </c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R134" s="119" t="s">
        <v>79</v>
      </c>
      <c r="AT134" s="119" t="s">
        <v>74</v>
      </c>
      <c r="AU134" s="119" t="s">
        <v>2</v>
      </c>
      <c r="AY134" s="2" t="s">
        <v>71</v>
      </c>
      <c r="BE134" s="120">
        <f>IF(N134="základní",J134,0)</f>
        <v>0</v>
      </c>
      <c r="BF134" s="120">
        <f>IF(N134="snížená",J134,0)</f>
        <v>0</v>
      </c>
      <c r="BG134" s="120">
        <f>IF(N134="zákl. přenesená",J134,0)</f>
        <v>0</v>
      </c>
      <c r="BH134" s="120">
        <f>IF(N134="sníž. přenesená",J134,0)</f>
        <v>0</v>
      </c>
      <c r="BI134" s="120">
        <f>IF(N134="nulová",J134,0)</f>
        <v>0</v>
      </c>
      <c r="BJ134" s="2" t="s">
        <v>69</v>
      </c>
      <c r="BK134" s="120">
        <f>ROUND(I134*H134,2)</f>
        <v>0</v>
      </c>
      <c r="BL134" s="2" t="s">
        <v>79</v>
      </c>
      <c r="BM134" s="119" t="s">
        <v>117</v>
      </c>
    </row>
    <row r="135" spans="1:65" s="14" customFormat="1" ht="32.450000000000003" customHeight="1" x14ac:dyDescent="0.2">
      <c r="A135" s="10"/>
      <c r="B135" s="106"/>
      <c r="C135" s="107" t="s">
        <v>118</v>
      </c>
      <c r="D135" s="107" t="s">
        <v>74</v>
      </c>
      <c r="E135" s="108" t="s">
        <v>119</v>
      </c>
      <c r="F135" s="109" t="s">
        <v>120</v>
      </c>
      <c r="G135" s="110" t="s">
        <v>77</v>
      </c>
      <c r="H135" s="111">
        <v>1762</v>
      </c>
      <c r="I135" s="112"/>
      <c r="J135" s="113">
        <f>ROUND(I135*H135,2)</f>
        <v>0</v>
      </c>
      <c r="K135" s="109" t="s">
        <v>78</v>
      </c>
      <c r="L135" s="11"/>
      <c r="M135" s="114" t="s">
        <v>10</v>
      </c>
      <c r="N135" s="115" t="s">
        <v>27</v>
      </c>
      <c r="O135" s="116"/>
      <c r="P135" s="117">
        <f>O135*H135</f>
        <v>0</v>
      </c>
      <c r="Q135" s="117">
        <v>0</v>
      </c>
      <c r="R135" s="117">
        <f>Q135*H135</f>
        <v>0</v>
      </c>
      <c r="S135" s="117">
        <v>0</v>
      </c>
      <c r="T135" s="118">
        <f>S135*H135</f>
        <v>0</v>
      </c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R135" s="119" t="s">
        <v>79</v>
      </c>
      <c r="AT135" s="119" t="s">
        <v>74</v>
      </c>
      <c r="AU135" s="119" t="s">
        <v>2</v>
      </c>
      <c r="AY135" s="2" t="s">
        <v>71</v>
      </c>
      <c r="BE135" s="120">
        <f>IF(N135="základní",J135,0)</f>
        <v>0</v>
      </c>
      <c r="BF135" s="120">
        <f>IF(N135="snížená",J135,0)</f>
        <v>0</v>
      </c>
      <c r="BG135" s="120">
        <f>IF(N135="zákl. přenesená",J135,0)</f>
        <v>0</v>
      </c>
      <c r="BH135" s="120">
        <f>IF(N135="sníž. přenesená",J135,0)</f>
        <v>0</v>
      </c>
      <c r="BI135" s="120">
        <f>IF(N135="nulová",J135,0)</f>
        <v>0</v>
      </c>
      <c r="BJ135" s="2" t="s">
        <v>69</v>
      </c>
      <c r="BK135" s="120">
        <f>ROUND(I135*H135,2)</f>
        <v>0</v>
      </c>
      <c r="BL135" s="2" t="s">
        <v>79</v>
      </c>
      <c r="BM135" s="119" t="s">
        <v>121</v>
      </c>
    </row>
    <row r="136" spans="1:65" s="14" customFormat="1" ht="14.45" customHeight="1" x14ac:dyDescent="0.2">
      <c r="A136" s="10"/>
      <c r="B136" s="106"/>
      <c r="C136" s="121" t="s">
        <v>122</v>
      </c>
      <c r="D136" s="121" t="s">
        <v>85</v>
      </c>
      <c r="E136" s="122" t="s">
        <v>123</v>
      </c>
      <c r="F136" s="123" t="s">
        <v>124</v>
      </c>
      <c r="G136" s="124" t="s">
        <v>125</v>
      </c>
      <c r="H136" s="125">
        <v>44.05</v>
      </c>
      <c r="I136" s="126"/>
      <c r="J136" s="127">
        <f>ROUND(I136*H136,2)</f>
        <v>0</v>
      </c>
      <c r="K136" s="123" t="s">
        <v>78</v>
      </c>
      <c r="L136" s="128"/>
      <c r="M136" s="129" t="s">
        <v>10</v>
      </c>
      <c r="N136" s="130" t="s">
        <v>27</v>
      </c>
      <c r="O136" s="116"/>
      <c r="P136" s="117">
        <f>O136*H136</f>
        <v>0</v>
      </c>
      <c r="Q136" s="117">
        <v>1E-3</v>
      </c>
      <c r="R136" s="117">
        <f>Q136*H136</f>
        <v>4.4049999999999999E-2</v>
      </c>
      <c r="S136" s="117">
        <v>0</v>
      </c>
      <c r="T136" s="118">
        <f>S136*H136</f>
        <v>0</v>
      </c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R136" s="119" t="s">
        <v>90</v>
      </c>
      <c r="AT136" s="119" t="s">
        <v>85</v>
      </c>
      <c r="AU136" s="119" t="s">
        <v>2</v>
      </c>
      <c r="AY136" s="2" t="s">
        <v>71</v>
      </c>
      <c r="BE136" s="120">
        <f>IF(N136="základní",J136,0)</f>
        <v>0</v>
      </c>
      <c r="BF136" s="120">
        <f>IF(N136="snížená",J136,0)</f>
        <v>0</v>
      </c>
      <c r="BG136" s="120">
        <f>IF(N136="zákl. přenesená",J136,0)</f>
        <v>0</v>
      </c>
      <c r="BH136" s="120">
        <f>IF(N136="sníž. přenesená",J136,0)</f>
        <v>0</v>
      </c>
      <c r="BI136" s="120">
        <f>IF(N136="nulová",J136,0)</f>
        <v>0</v>
      </c>
      <c r="BJ136" s="2" t="s">
        <v>69</v>
      </c>
      <c r="BK136" s="120">
        <f>ROUND(I136*H136,2)</f>
        <v>0</v>
      </c>
      <c r="BL136" s="2" t="s">
        <v>79</v>
      </c>
      <c r="BM136" s="119" t="s">
        <v>126</v>
      </c>
    </row>
    <row r="137" spans="1:65" s="131" customFormat="1" x14ac:dyDescent="0.2">
      <c r="B137" s="132"/>
      <c r="D137" s="133" t="s">
        <v>92</v>
      </c>
      <c r="E137" s="134" t="s">
        <v>10</v>
      </c>
      <c r="F137" s="135" t="s">
        <v>127</v>
      </c>
      <c r="H137" s="136">
        <v>44.05</v>
      </c>
      <c r="I137" s="137"/>
      <c r="L137" s="132"/>
      <c r="M137" s="138"/>
      <c r="N137" s="139"/>
      <c r="O137" s="139"/>
      <c r="P137" s="139"/>
      <c r="Q137" s="139"/>
      <c r="R137" s="139"/>
      <c r="S137" s="139"/>
      <c r="T137" s="140"/>
      <c r="AT137" s="134" t="s">
        <v>92</v>
      </c>
      <c r="AU137" s="134" t="s">
        <v>2</v>
      </c>
      <c r="AV137" s="131" t="s">
        <v>2</v>
      </c>
      <c r="AW137" s="131" t="s">
        <v>94</v>
      </c>
      <c r="AX137" s="131" t="s">
        <v>69</v>
      </c>
      <c r="AY137" s="134" t="s">
        <v>71</v>
      </c>
    </row>
    <row r="138" spans="1:65" s="14" customFormat="1" ht="21.6" customHeight="1" x14ac:dyDescent="0.2">
      <c r="A138" s="10"/>
      <c r="B138" s="106"/>
      <c r="C138" s="107" t="s">
        <v>128</v>
      </c>
      <c r="D138" s="107" t="s">
        <v>74</v>
      </c>
      <c r="E138" s="108" t="s">
        <v>129</v>
      </c>
      <c r="F138" s="109" t="s">
        <v>130</v>
      </c>
      <c r="G138" s="110" t="s">
        <v>77</v>
      </c>
      <c r="H138" s="111">
        <v>3524</v>
      </c>
      <c r="I138" s="112"/>
      <c r="J138" s="113">
        <f>ROUND(I138*H138,2)</f>
        <v>0</v>
      </c>
      <c r="K138" s="109" t="s">
        <v>78</v>
      </c>
      <c r="L138" s="11"/>
      <c r="M138" s="114" t="s">
        <v>10</v>
      </c>
      <c r="N138" s="115" t="s">
        <v>27</v>
      </c>
      <c r="O138" s="116"/>
      <c r="P138" s="117">
        <f>O138*H138</f>
        <v>0</v>
      </c>
      <c r="Q138" s="117">
        <v>0</v>
      </c>
      <c r="R138" s="117">
        <f>Q138*H138</f>
        <v>0</v>
      </c>
      <c r="S138" s="117">
        <v>0</v>
      </c>
      <c r="T138" s="118">
        <f>S138*H138</f>
        <v>0</v>
      </c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R138" s="119" t="s">
        <v>79</v>
      </c>
      <c r="AT138" s="119" t="s">
        <v>74</v>
      </c>
      <c r="AU138" s="119" t="s">
        <v>2</v>
      </c>
      <c r="AY138" s="2" t="s">
        <v>71</v>
      </c>
      <c r="BE138" s="120">
        <f>IF(N138="základní",J138,0)</f>
        <v>0</v>
      </c>
      <c r="BF138" s="120">
        <f>IF(N138="snížená",J138,0)</f>
        <v>0</v>
      </c>
      <c r="BG138" s="120">
        <f>IF(N138="zákl. přenesená",J138,0)</f>
        <v>0</v>
      </c>
      <c r="BH138" s="120">
        <f>IF(N138="sníž. přenesená",J138,0)</f>
        <v>0</v>
      </c>
      <c r="BI138" s="120">
        <f>IF(N138="nulová",J138,0)</f>
        <v>0</v>
      </c>
      <c r="BJ138" s="2" t="s">
        <v>69</v>
      </c>
      <c r="BK138" s="120">
        <f>ROUND(I138*H138,2)</f>
        <v>0</v>
      </c>
      <c r="BL138" s="2" t="s">
        <v>79</v>
      </c>
      <c r="BM138" s="119" t="s">
        <v>131</v>
      </c>
    </row>
    <row r="139" spans="1:65" s="131" customFormat="1" x14ac:dyDescent="0.2">
      <c r="B139" s="132"/>
      <c r="D139" s="133" t="s">
        <v>92</v>
      </c>
      <c r="E139" s="134" t="s">
        <v>10</v>
      </c>
      <c r="F139" s="135" t="s">
        <v>106</v>
      </c>
      <c r="H139" s="136">
        <v>3524</v>
      </c>
      <c r="I139" s="137"/>
      <c r="L139" s="132"/>
      <c r="M139" s="138"/>
      <c r="N139" s="139"/>
      <c r="O139" s="139"/>
      <c r="P139" s="139"/>
      <c r="Q139" s="139"/>
      <c r="R139" s="139"/>
      <c r="S139" s="139"/>
      <c r="T139" s="140"/>
      <c r="AT139" s="134" t="s">
        <v>92</v>
      </c>
      <c r="AU139" s="134" t="s">
        <v>2</v>
      </c>
      <c r="AV139" s="131" t="s">
        <v>2</v>
      </c>
      <c r="AW139" s="131" t="s">
        <v>94</v>
      </c>
      <c r="AX139" s="131" t="s">
        <v>69</v>
      </c>
      <c r="AY139" s="134" t="s">
        <v>71</v>
      </c>
    </row>
    <row r="140" spans="1:65" s="14" customFormat="1" ht="14.45" customHeight="1" x14ac:dyDescent="0.2">
      <c r="A140" s="10"/>
      <c r="B140" s="106"/>
      <c r="C140" s="107" t="s">
        <v>132</v>
      </c>
      <c r="D140" s="107" t="s">
        <v>74</v>
      </c>
      <c r="E140" s="108" t="s">
        <v>133</v>
      </c>
      <c r="F140" s="109" t="s">
        <v>134</v>
      </c>
      <c r="G140" s="110" t="s">
        <v>125</v>
      </c>
      <c r="H140" s="111">
        <v>35.24</v>
      </c>
      <c r="I140" s="112"/>
      <c r="J140" s="113">
        <f>ROUND(I140*H140,2)</f>
        <v>0</v>
      </c>
      <c r="K140" s="109" t="s">
        <v>10</v>
      </c>
      <c r="L140" s="11"/>
      <c r="M140" s="114" t="s">
        <v>10</v>
      </c>
      <c r="N140" s="115" t="s">
        <v>27</v>
      </c>
      <c r="O140" s="116"/>
      <c r="P140" s="117">
        <f>O140*H140</f>
        <v>0</v>
      </c>
      <c r="Q140" s="117">
        <v>0</v>
      </c>
      <c r="R140" s="117">
        <f>Q140*H140</f>
        <v>0</v>
      </c>
      <c r="S140" s="117">
        <v>0</v>
      </c>
      <c r="T140" s="118">
        <f>S140*H140</f>
        <v>0</v>
      </c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R140" s="119" t="s">
        <v>79</v>
      </c>
      <c r="AT140" s="119" t="s">
        <v>74</v>
      </c>
      <c r="AU140" s="119" t="s">
        <v>2</v>
      </c>
      <c r="AY140" s="2" t="s">
        <v>71</v>
      </c>
      <c r="BE140" s="120">
        <f>IF(N140="základní",J140,0)</f>
        <v>0</v>
      </c>
      <c r="BF140" s="120">
        <f>IF(N140="snížená",J140,0)</f>
        <v>0</v>
      </c>
      <c r="BG140" s="120">
        <f>IF(N140="zákl. přenesená",J140,0)</f>
        <v>0</v>
      </c>
      <c r="BH140" s="120">
        <f>IF(N140="sníž. přenesená",J140,0)</f>
        <v>0</v>
      </c>
      <c r="BI140" s="120">
        <f>IF(N140="nulová",J140,0)</f>
        <v>0</v>
      </c>
      <c r="BJ140" s="2" t="s">
        <v>69</v>
      </c>
      <c r="BK140" s="120">
        <f>ROUND(I140*H140,2)</f>
        <v>0</v>
      </c>
      <c r="BL140" s="2" t="s">
        <v>79</v>
      </c>
      <c r="BM140" s="119" t="s">
        <v>135</v>
      </c>
    </row>
    <row r="141" spans="1:65" s="131" customFormat="1" x14ac:dyDescent="0.2">
      <c r="B141" s="132"/>
      <c r="D141" s="133" t="s">
        <v>92</v>
      </c>
      <c r="E141" s="134" t="s">
        <v>10</v>
      </c>
      <c r="F141" s="135" t="s">
        <v>136</v>
      </c>
      <c r="H141" s="136">
        <v>35.24</v>
      </c>
      <c r="I141" s="137"/>
      <c r="L141" s="132"/>
      <c r="M141" s="138"/>
      <c r="N141" s="139"/>
      <c r="O141" s="139"/>
      <c r="P141" s="139"/>
      <c r="Q141" s="139"/>
      <c r="R141" s="139"/>
      <c r="S141" s="139"/>
      <c r="T141" s="140"/>
      <c r="AT141" s="134" t="s">
        <v>92</v>
      </c>
      <c r="AU141" s="134" t="s">
        <v>2</v>
      </c>
      <c r="AV141" s="131" t="s">
        <v>2</v>
      </c>
      <c r="AW141" s="131" t="s">
        <v>94</v>
      </c>
      <c r="AX141" s="131" t="s">
        <v>69</v>
      </c>
      <c r="AY141" s="134" t="s">
        <v>71</v>
      </c>
    </row>
    <row r="142" spans="1:65" s="14" customFormat="1" ht="14.45" customHeight="1" x14ac:dyDescent="0.2">
      <c r="A142" s="10"/>
      <c r="B142" s="106"/>
      <c r="C142" s="107" t="s">
        <v>137</v>
      </c>
      <c r="D142" s="107" t="s">
        <v>74</v>
      </c>
      <c r="E142" s="108" t="s">
        <v>138</v>
      </c>
      <c r="F142" s="109" t="s">
        <v>139</v>
      </c>
      <c r="G142" s="110" t="s">
        <v>88</v>
      </c>
      <c r="H142" s="111">
        <v>3.5000000000000003E-2</v>
      </c>
      <c r="I142" s="112"/>
      <c r="J142" s="113">
        <f>ROUND(I142*H142,2)</f>
        <v>0</v>
      </c>
      <c r="K142" s="109" t="s">
        <v>10</v>
      </c>
      <c r="L142" s="11"/>
      <c r="M142" s="114" t="s">
        <v>10</v>
      </c>
      <c r="N142" s="115" t="s">
        <v>27</v>
      </c>
      <c r="O142" s="116"/>
      <c r="P142" s="117">
        <f>O142*H142</f>
        <v>0</v>
      </c>
      <c r="Q142" s="117">
        <v>0</v>
      </c>
      <c r="R142" s="117">
        <f>Q142*H142</f>
        <v>0</v>
      </c>
      <c r="S142" s="117">
        <v>0</v>
      </c>
      <c r="T142" s="118">
        <f>S142*H142</f>
        <v>0</v>
      </c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R142" s="119" t="s">
        <v>79</v>
      </c>
      <c r="AT142" s="119" t="s">
        <v>74</v>
      </c>
      <c r="AU142" s="119" t="s">
        <v>2</v>
      </c>
      <c r="AY142" s="2" t="s">
        <v>71</v>
      </c>
      <c r="BE142" s="120">
        <f>IF(N142="základní",J142,0)</f>
        <v>0</v>
      </c>
      <c r="BF142" s="120">
        <f>IF(N142="snížená",J142,0)</f>
        <v>0</v>
      </c>
      <c r="BG142" s="120">
        <f>IF(N142="zákl. přenesená",J142,0)</f>
        <v>0</v>
      </c>
      <c r="BH142" s="120">
        <f>IF(N142="sníž. přenesená",J142,0)</f>
        <v>0</v>
      </c>
      <c r="BI142" s="120">
        <f>IF(N142="nulová",J142,0)</f>
        <v>0</v>
      </c>
      <c r="BJ142" s="2" t="s">
        <v>69</v>
      </c>
      <c r="BK142" s="120">
        <f>ROUND(I142*H142,2)</f>
        <v>0</v>
      </c>
      <c r="BL142" s="2" t="s">
        <v>79</v>
      </c>
      <c r="BM142" s="119" t="s">
        <v>140</v>
      </c>
    </row>
    <row r="143" spans="1:65" s="131" customFormat="1" x14ac:dyDescent="0.2">
      <c r="B143" s="132"/>
      <c r="D143" s="133" t="s">
        <v>92</v>
      </c>
      <c r="E143" s="134" t="s">
        <v>10</v>
      </c>
      <c r="F143" s="135" t="s">
        <v>141</v>
      </c>
      <c r="H143" s="136">
        <v>3.5000000000000003E-2</v>
      </c>
      <c r="I143" s="137"/>
      <c r="L143" s="132"/>
      <c r="M143" s="138"/>
      <c r="N143" s="139"/>
      <c r="O143" s="139"/>
      <c r="P143" s="139"/>
      <c r="Q143" s="139"/>
      <c r="R143" s="139"/>
      <c r="S143" s="139"/>
      <c r="T143" s="140"/>
      <c r="AT143" s="134" t="s">
        <v>92</v>
      </c>
      <c r="AU143" s="134" t="s">
        <v>2</v>
      </c>
      <c r="AV143" s="131" t="s">
        <v>2</v>
      </c>
      <c r="AW143" s="131" t="s">
        <v>94</v>
      </c>
      <c r="AX143" s="131" t="s">
        <v>69</v>
      </c>
      <c r="AY143" s="134" t="s">
        <v>71</v>
      </c>
    </row>
    <row r="144" spans="1:65" s="14" customFormat="1" ht="21.6" customHeight="1" x14ac:dyDescent="0.2">
      <c r="A144" s="10"/>
      <c r="B144" s="106"/>
      <c r="C144" s="107" t="s">
        <v>142</v>
      </c>
      <c r="D144" s="107" t="s">
        <v>74</v>
      </c>
      <c r="E144" s="108" t="s">
        <v>143</v>
      </c>
      <c r="F144" s="109" t="s">
        <v>144</v>
      </c>
      <c r="G144" s="110" t="s">
        <v>77</v>
      </c>
      <c r="H144" s="111">
        <v>1762</v>
      </c>
      <c r="I144" s="112"/>
      <c r="J144" s="113">
        <f>ROUND(I144*H144,2)</f>
        <v>0</v>
      </c>
      <c r="K144" s="109" t="s">
        <v>78</v>
      </c>
      <c r="L144" s="11"/>
      <c r="M144" s="114" t="s">
        <v>10</v>
      </c>
      <c r="N144" s="115" t="s">
        <v>27</v>
      </c>
      <c r="O144" s="116"/>
      <c r="P144" s="117">
        <f>O144*H144</f>
        <v>0</v>
      </c>
      <c r="Q144" s="117">
        <v>0</v>
      </c>
      <c r="R144" s="117">
        <f>Q144*H144</f>
        <v>0</v>
      </c>
      <c r="S144" s="117">
        <v>0</v>
      </c>
      <c r="T144" s="118">
        <f>S144*H144</f>
        <v>0</v>
      </c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R144" s="119" t="s">
        <v>79</v>
      </c>
      <c r="AT144" s="119" t="s">
        <v>74</v>
      </c>
      <c r="AU144" s="119" t="s">
        <v>2</v>
      </c>
      <c r="AY144" s="2" t="s">
        <v>71</v>
      </c>
      <c r="BE144" s="120">
        <f>IF(N144="základní",J144,0)</f>
        <v>0</v>
      </c>
      <c r="BF144" s="120">
        <f>IF(N144="snížená",J144,0)</f>
        <v>0</v>
      </c>
      <c r="BG144" s="120">
        <f>IF(N144="zákl. přenesená",J144,0)</f>
        <v>0</v>
      </c>
      <c r="BH144" s="120">
        <f>IF(N144="sníž. přenesená",J144,0)</f>
        <v>0</v>
      </c>
      <c r="BI144" s="120">
        <f>IF(N144="nulová",J144,0)</f>
        <v>0</v>
      </c>
      <c r="BJ144" s="2" t="s">
        <v>69</v>
      </c>
      <c r="BK144" s="120">
        <f>ROUND(I144*H144,2)</f>
        <v>0</v>
      </c>
      <c r="BL144" s="2" t="s">
        <v>79</v>
      </c>
      <c r="BM144" s="119" t="s">
        <v>145</v>
      </c>
    </row>
    <row r="145" spans="1:65" s="92" customFormat="1" ht="22.9" customHeight="1" x14ac:dyDescent="0.2">
      <c r="B145" s="93"/>
      <c r="D145" s="94" t="s">
        <v>66</v>
      </c>
      <c r="E145" s="104" t="s">
        <v>146</v>
      </c>
      <c r="F145" s="104" t="s">
        <v>147</v>
      </c>
      <c r="I145" s="96"/>
      <c r="J145" s="105">
        <f>BK145</f>
        <v>0</v>
      </c>
      <c r="L145" s="93"/>
      <c r="M145" s="98"/>
      <c r="N145" s="99"/>
      <c r="O145" s="99"/>
      <c r="P145" s="100">
        <f>SUM(P146:P179)</f>
        <v>0</v>
      </c>
      <c r="Q145" s="99"/>
      <c r="R145" s="100">
        <f>SUM(R146:R179)</f>
        <v>32.45792668</v>
      </c>
      <c r="S145" s="99"/>
      <c r="T145" s="101">
        <f>SUM(T146:T179)</f>
        <v>0</v>
      </c>
      <c r="AR145" s="94" t="s">
        <v>69</v>
      </c>
      <c r="AT145" s="102" t="s">
        <v>66</v>
      </c>
      <c r="AU145" s="102" t="s">
        <v>69</v>
      </c>
      <c r="AY145" s="94" t="s">
        <v>71</v>
      </c>
      <c r="BK145" s="103">
        <f>SUM(BK146:BK179)</f>
        <v>0</v>
      </c>
    </row>
    <row r="146" spans="1:65" s="14" customFormat="1" ht="43.15" customHeight="1" x14ac:dyDescent="0.2">
      <c r="A146" s="10"/>
      <c r="B146" s="106"/>
      <c r="C146" s="107" t="s">
        <v>148</v>
      </c>
      <c r="D146" s="107" t="s">
        <v>74</v>
      </c>
      <c r="E146" s="108" t="s">
        <v>149</v>
      </c>
      <c r="F146" s="109" t="s">
        <v>150</v>
      </c>
      <c r="G146" s="110" t="s">
        <v>151</v>
      </c>
      <c r="H146" s="111">
        <v>240</v>
      </c>
      <c r="I146" s="112"/>
      <c r="J146" s="113">
        <f>ROUND(I146*H146,2)</f>
        <v>0</v>
      </c>
      <c r="K146" s="109" t="s">
        <v>78</v>
      </c>
      <c r="L146" s="11"/>
      <c r="M146" s="114" t="s">
        <v>10</v>
      </c>
      <c r="N146" s="115" t="s">
        <v>27</v>
      </c>
      <c r="O146" s="116"/>
      <c r="P146" s="117">
        <f>O146*H146</f>
        <v>0</v>
      </c>
      <c r="Q146" s="117">
        <v>0</v>
      </c>
      <c r="R146" s="117">
        <f>Q146*H146</f>
        <v>0</v>
      </c>
      <c r="S146" s="117">
        <v>0</v>
      </c>
      <c r="T146" s="118">
        <f>S146*H146</f>
        <v>0</v>
      </c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R146" s="119" t="s">
        <v>79</v>
      </c>
      <c r="AT146" s="119" t="s">
        <v>74</v>
      </c>
      <c r="AU146" s="119" t="s">
        <v>2</v>
      </c>
      <c r="AY146" s="2" t="s">
        <v>71</v>
      </c>
      <c r="BE146" s="120">
        <f>IF(N146="základní",J146,0)</f>
        <v>0</v>
      </c>
      <c r="BF146" s="120">
        <f>IF(N146="snížená",J146,0)</f>
        <v>0</v>
      </c>
      <c r="BG146" s="120">
        <f>IF(N146="zákl. přenesená",J146,0)</f>
        <v>0</v>
      </c>
      <c r="BH146" s="120">
        <f>IF(N146="sníž. přenesená",J146,0)</f>
        <v>0</v>
      </c>
      <c r="BI146" s="120">
        <f>IF(N146="nulová",J146,0)</f>
        <v>0</v>
      </c>
      <c r="BJ146" s="2" t="s">
        <v>69</v>
      </c>
      <c r="BK146" s="120">
        <f>ROUND(I146*H146,2)</f>
        <v>0</v>
      </c>
      <c r="BL146" s="2" t="s">
        <v>79</v>
      </c>
      <c r="BM146" s="119" t="s">
        <v>152</v>
      </c>
    </row>
    <row r="147" spans="1:65" s="14" customFormat="1" ht="43.15" customHeight="1" x14ac:dyDescent="0.2">
      <c r="A147" s="10"/>
      <c r="B147" s="106"/>
      <c r="C147" s="107" t="s">
        <v>153</v>
      </c>
      <c r="D147" s="107" t="s">
        <v>74</v>
      </c>
      <c r="E147" s="108" t="s">
        <v>154</v>
      </c>
      <c r="F147" s="109" t="s">
        <v>155</v>
      </c>
      <c r="G147" s="110" t="s">
        <v>151</v>
      </c>
      <c r="H147" s="111">
        <v>19</v>
      </c>
      <c r="I147" s="112"/>
      <c r="J147" s="113">
        <f>ROUND(I147*H147,2)</f>
        <v>0</v>
      </c>
      <c r="K147" s="109" t="s">
        <v>78</v>
      </c>
      <c r="L147" s="11"/>
      <c r="M147" s="114" t="s">
        <v>10</v>
      </c>
      <c r="N147" s="115" t="s">
        <v>27</v>
      </c>
      <c r="O147" s="116"/>
      <c r="P147" s="117">
        <f>O147*H147</f>
        <v>0</v>
      </c>
      <c r="Q147" s="117">
        <v>0</v>
      </c>
      <c r="R147" s="117">
        <f>Q147*H147</f>
        <v>0</v>
      </c>
      <c r="S147" s="117">
        <v>0</v>
      </c>
      <c r="T147" s="118">
        <f>S147*H147</f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79</v>
      </c>
      <c r="AT147" s="119" t="s">
        <v>74</v>
      </c>
      <c r="AU147" s="119" t="s">
        <v>2</v>
      </c>
      <c r="AY147" s="2" t="s">
        <v>71</v>
      </c>
      <c r="BE147" s="120">
        <f>IF(N147="základní",J147,0)</f>
        <v>0</v>
      </c>
      <c r="BF147" s="120">
        <f>IF(N147="snížená",J147,0)</f>
        <v>0</v>
      </c>
      <c r="BG147" s="120">
        <f>IF(N147="zákl. přenesená",J147,0)</f>
        <v>0</v>
      </c>
      <c r="BH147" s="120">
        <f>IF(N147="sníž. přenesená",J147,0)</f>
        <v>0</v>
      </c>
      <c r="BI147" s="120">
        <f>IF(N147="nulová",J147,0)</f>
        <v>0</v>
      </c>
      <c r="BJ147" s="2" t="s">
        <v>69</v>
      </c>
      <c r="BK147" s="120">
        <f>ROUND(I147*H147,2)</f>
        <v>0</v>
      </c>
      <c r="BL147" s="2" t="s">
        <v>79</v>
      </c>
      <c r="BM147" s="119" t="s">
        <v>156</v>
      </c>
    </row>
    <row r="148" spans="1:65" s="131" customFormat="1" x14ac:dyDescent="0.2">
      <c r="B148" s="132"/>
      <c r="D148" s="133" t="s">
        <v>92</v>
      </c>
      <c r="E148" s="134" t="s">
        <v>10</v>
      </c>
      <c r="F148" s="135" t="s">
        <v>157</v>
      </c>
      <c r="H148" s="136">
        <v>19</v>
      </c>
      <c r="I148" s="137"/>
      <c r="L148" s="132"/>
      <c r="M148" s="138"/>
      <c r="N148" s="139"/>
      <c r="O148" s="139"/>
      <c r="P148" s="139"/>
      <c r="Q148" s="139"/>
      <c r="R148" s="139"/>
      <c r="S148" s="139"/>
      <c r="T148" s="140"/>
      <c r="AT148" s="134" t="s">
        <v>92</v>
      </c>
      <c r="AU148" s="134" t="s">
        <v>2</v>
      </c>
      <c r="AV148" s="131" t="s">
        <v>2</v>
      </c>
      <c r="AW148" s="131" t="s">
        <v>94</v>
      </c>
      <c r="AX148" s="131" t="s">
        <v>69</v>
      </c>
      <c r="AY148" s="134" t="s">
        <v>71</v>
      </c>
    </row>
    <row r="149" spans="1:65" s="14" customFormat="1" ht="14.45" customHeight="1" x14ac:dyDescent="0.2">
      <c r="A149" s="10"/>
      <c r="B149" s="106"/>
      <c r="C149" s="121" t="s">
        <v>158</v>
      </c>
      <c r="D149" s="121" t="s">
        <v>85</v>
      </c>
      <c r="E149" s="122" t="s">
        <v>159</v>
      </c>
      <c r="F149" s="123" t="s">
        <v>160</v>
      </c>
      <c r="G149" s="124" t="s">
        <v>161</v>
      </c>
      <c r="H149" s="125">
        <v>129.5</v>
      </c>
      <c r="I149" s="126"/>
      <c r="J149" s="127">
        <f>ROUND(I149*H149,2)</f>
        <v>0</v>
      </c>
      <c r="K149" s="123" t="s">
        <v>89</v>
      </c>
      <c r="L149" s="128"/>
      <c r="M149" s="129" t="s">
        <v>10</v>
      </c>
      <c r="N149" s="130" t="s">
        <v>27</v>
      </c>
      <c r="O149" s="116"/>
      <c r="P149" s="117">
        <f>O149*H149</f>
        <v>0</v>
      </c>
      <c r="Q149" s="117">
        <v>0.21</v>
      </c>
      <c r="R149" s="117">
        <f>Q149*H149</f>
        <v>27.195</v>
      </c>
      <c r="S149" s="117">
        <v>0</v>
      </c>
      <c r="T149" s="118">
        <f>S149*H149</f>
        <v>0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R149" s="119" t="s">
        <v>90</v>
      </c>
      <c r="AT149" s="119" t="s">
        <v>85</v>
      </c>
      <c r="AU149" s="119" t="s">
        <v>2</v>
      </c>
      <c r="AY149" s="2" t="s">
        <v>71</v>
      </c>
      <c r="BE149" s="120">
        <f>IF(N149="základní",J149,0)</f>
        <v>0</v>
      </c>
      <c r="BF149" s="120">
        <f>IF(N149="snížená",J149,0)</f>
        <v>0</v>
      </c>
      <c r="BG149" s="120">
        <f>IF(N149="zákl. přenesená",J149,0)</f>
        <v>0</v>
      </c>
      <c r="BH149" s="120">
        <f>IF(N149="sníž. přenesená",J149,0)</f>
        <v>0</v>
      </c>
      <c r="BI149" s="120">
        <f>IF(N149="nulová",J149,0)</f>
        <v>0</v>
      </c>
      <c r="BJ149" s="2" t="s">
        <v>69</v>
      </c>
      <c r="BK149" s="120">
        <f>ROUND(I149*H149,2)</f>
        <v>0</v>
      </c>
      <c r="BL149" s="2" t="s">
        <v>79</v>
      </c>
      <c r="BM149" s="119" t="s">
        <v>162</v>
      </c>
    </row>
    <row r="150" spans="1:65" s="131" customFormat="1" x14ac:dyDescent="0.2">
      <c r="B150" s="132"/>
      <c r="D150" s="133" t="s">
        <v>92</v>
      </c>
      <c r="E150" s="134" t="s">
        <v>10</v>
      </c>
      <c r="F150" s="135" t="s">
        <v>163</v>
      </c>
      <c r="H150" s="136">
        <v>129.5</v>
      </c>
      <c r="I150" s="137"/>
      <c r="L150" s="132"/>
      <c r="M150" s="138"/>
      <c r="N150" s="139"/>
      <c r="O150" s="139"/>
      <c r="P150" s="139"/>
      <c r="Q150" s="139"/>
      <c r="R150" s="139"/>
      <c r="S150" s="139"/>
      <c r="T150" s="140"/>
      <c r="AT150" s="134" t="s">
        <v>92</v>
      </c>
      <c r="AU150" s="134" t="s">
        <v>2</v>
      </c>
      <c r="AV150" s="131" t="s">
        <v>2</v>
      </c>
      <c r="AW150" s="131" t="s">
        <v>94</v>
      </c>
      <c r="AX150" s="131" t="s">
        <v>69</v>
      </c>
      <c r="AY150" s="134" t="s">
        <v>71</v>
      </c>
    </row>
    <row r="151" spans="1:65" s="14" customFormat="1" ht="43.15" customHeight="1" x14ac:dyDescent="0.2">
      <c r="A151" s="10"/>
      <c r="B151" s="106"/>
      <c r="C151" s="107" t="s">
        <v>164</v>
      </c>
      <c r="D151" s="107" t="s">
        <v>74</v>
      </c>
      <c r="E151" s="108" t="s">
        <v>165</v>
      </c>
      <c r="F151" s="109" t="s">
        <v>166</v>
      </c>
      <c r="G151" s="110" t="s">
        <v>151</v>
      </c>
      <c r="H151" s="111">
        <v>240</v>
      </c>
      <c r="I151" s="112"/>
      <c r="J151" s="113">
        <f t="shared" ref="J151:J158" si="0">ROUND(I151*H151,2)</f>
        <v>0</v>
      </c>
      <c r="K151" s="109" t="s">
        <v>78</v>
      </c>
      <c r="L151" s="11"/>
      <c r="M151" s="114" t="s">
        <v>10</v>
      </c>
      <c r="N151" s="115" t="s">
        <v>27</v>
      </c>
      <c r="O151" s="116"/>
      <c r="P151" s="117">
        <f t="shared" ref="P151:P158" si="1">O151*H151</f>
        <v>0</v>
      </c>
      <c r="Q151" s="117">
        <v>0</v>
      </c>
      <c r="R151" s="117">
        <f t="shared" ref="R151:R158" si="2">Q151*H151</f>
        <v>0</v>
      </c>
      <c r="S151" s="117">
        <v>0</v>
      </c>
      <c r="T151" s="118">
        <f t="shared" ref="T151:T158" si="3">S151*H151</f>
        <v>0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R151" s="119" t="s">
        <v>79</v>
      </c>
      <c r="AT151" s="119" t="s">
        <v>74</v>
      </c>
      <c r="AU151" s="119" t="s">
        <v>2</v>
      </c>
      <c r="AY151" s="2" t="s">
        <v>71</v>
      </c>
      <c r="BE151" s="120">
        <f t="shared" ref="BE151:BE158" si="4">IF(N151="základní",J151,0)</f>
        <v>0</v>
      </c>
      <c r="BF151" s="120">
        <f t="shared" ref="BF151:BF158" si="5">IF(N151="snížená",J151,0)</f>
        <v>0</v>
      </c>
      <c r="BG151" s="120">
        <f t="shared" ref="BG151:BG158" si="6">IF(N151="zákl. přenesená",J151,0)</f>
        <v>0</v>
      </c>
      <c r="BH151" s="120">
        <f t="shared" ref="BH151:BH158" si="7">IF(N151="sníž. přenesená",J151,0)</f>
        <v>0</v>
      </c>
      <c r="BI151" s="120">
        <f t="shared" ref="BI151:BI158" si="8">IF(N151="nulová",J151,0)</f>
        <v>0</v>
      </c>
      <c r="BJ151" s="2" t="s">
        <v>69</v>
      </c>
      <c r="BK151" s="120">
        <f t="shared" ref="BK151:BK158" si="9">ROUND(I151*H151,2)</f>
        <v>0</v>
      </c>
      <c r="BL151" s="2" t="s">
        <v>79</v>
      </c>
      <c r="BM151" s="119" t="s">
        <v>167</v>
      </c>
    </row>
    <row r="152" spans="1:65" s="14" customFormat="1" ht="14.45" customHeight="1" x14ac:dyDescent="0.2">
      <c r="A152" s="10"/>
      <c r="B152" s="106"/>
      <c r="C152" s="121" t="s">
        <v>168</v>
      </c>
      <c r="D152" s="121" t="s">
        <v>85</v>
      </c>
      <c r="E152" s="122" t="s">
        <v>169</v>
      </c>
      <c r="F152" s="123" t="s">
        <v>170</v>
      </c>
      <c r="G152" s="124" t="s">
        <v>151</v>
      </c>
      <c r="H152" s="125">
        <v>240</v>
      </c>
      <c r="I152" s="126"/>
      <c r="J152" s="127">
        <f t="shared" si="0"/>
        <v>0</v>
      </c>
      <c r="K152" s="123" t="s">
        <v>10</v>
      </c>
      <c r="L152" s="128"/>
      <c r="M152" s="129" t="s">
        <v>10</v>
      </c>
      <c r="N152" s="130" t="s">
        <v>27</v>
      </c>
      <c r="O152" s="116"/>
      <c r="P152" s="117">
        <f t="shared" si="1"/>
        <v>0</v>
      </c>
      <c r="Q152" s="117">
        <v>0</v>
      </c>
      <c r="R152" s="117">
        <f t="shared" si="2"/>
        <v>0</v>
      </c>
      <c r="S152" s="117">
        <v>0</v>
      </c>
      <c r="T152" s="118">
        <f t="shared" si="3"/>
        <v>0</v>
      </c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R152" s="119" t="s">
        <v>90</v>
      </c>
      <c r="AT152" s="119" t="s">
        <v>85</v>
      </c>
      <c r="AU152" s="119" t="s">
        <v>2</v>
      </c>
      <c r="AY152" s="2" t="s">
        <v>71</v>
      </c>
      <c r="BE152" s="120">
        <f t="shared" si="4"/>
        <v>0</v>
      </c>
      <c r="BF152" s="120">
        <f t="shared" si="5"/>
        <v>0</v>
      </c>
      <c r="BG152" s="120">
        <f t="shared" si="6"/>
        <v>0</v>
      </c>
      <c r="BH152" s="120">
        <f t="shared" si="7"/>
        <v>0</v>
      </c>
      <c r="BI152" s="120">
        <f t="shared" si="8"/>
        <v>0</v>
      </c>
      <c r="BJ152" s="2" t="s">
        <v>69</v>
      </c>
      <c r="BK152" s="120">
        <f t="shared" si="9"/>
        <v>0</v>
      </c>
      <c r="BL152" s="2" t="s">
        <v>79</v>
      </c>
      <c r="BM152" s="119" t="s">
        <v>171</v>
      </c>
    </row>
    <row r="153" spans="1:65" s="14" customFormat="1" ht="43.15" customHeight="1" x14ac:dyDescent="0.2">
      <c r="A153" s="10"/>
      <c r="B153" s="106"/>
      <c r="C153" s="107" t="s">
        <v>172</v>
      </c>
      <c r="D153" s="107" t="s">
        <v>74</v>
      </c>
      <c r="E153" s="108" t="s">
        <v>173</v>
      </c>
      <c r="F153" s="109" t="s">
        <v>174</v>
      </c>
      <c r="G153" s="110" t="s">
        <v>151</v>
      </c>
      <c r="H153" s="111">
        <v>19</v>
      </c>
      <c r="I153" s="112"/>
      <c r="J153" s="113">
        <f t="shared" si="0"/>
        <v>0</v>
      </c>
      <c r="K153" s="109" t="s">
        <v>78</v>
      </c>
      <c r="L153" s="11"/>
      <c r="M153" s="114" t="s">
        <v>10</v>
      </c>
      <c r="N153" s="115" t="s">
        <v>27</v>
      </c>
      <c r="O153" s="116"/>
      <c r="P153" s="117">
        <f t="shared" si="1"/>
        <v>0</v>
      </c>
      <c r="Q153" s="117">
        <v>0</v>
      </c>
      <c r="R153" s="117">
        <f t="shared" si="2"/>
        <v>0</v>
      </c>
      <c r="S153" s="117">
        <v>0</v>
      </c>
      <c r="T153" s="118">
        <f t="shared" si="3"/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79</v>
      </c>
      <c r="AT153" s="119" t="s">
        <v>74</v>
      </c>
      <c r="AU153" s="119" t="s">
        <v>2</v>
      </c>
      <c r="AY153" s="2" t="s">
        <v>71</v>
      </c>
      <c r="BE153" s="120">
        <f t="shared" si="4"/>
        <v>0</v>
      </c>
      <c r="BF153" s="120">
        <f t="shared" si="5"/>
        <v>0</v>
      </c>
      <c r="BG153" s="120">
        <f t="shared" si="6"/>
        <v>0</v>
      </c>
      <c r="BH153" s="120">
        <f t="shared" si="7"/>
        <v>0</v>
      </c>
      <c r="BI153" s="120">
        <f t="shared" si="8"/>
        <v>0</v>
      </c>
      <c r="BJ153" s="2" t="s">
        <v>69</v>
      </c>
      <c r="BK153" s="120">
        <f t="shared" si="9"/>
        <v>0</v>
      </c>
      <c r="BL153" s="2" t="s">
        <v>79</v>
      </c>
      <c r="BM153" s="119" t="s">
        <v>175</v>
      </c>
    </row>
    <row r="154" spans="1:65" s="14" customFormat="1" ht="21.6" customHeight="1" x14ac:dyDescent="0.2">
      <c r="A154" s="10"/>
      <c r="B154" s="106"/>
      <c r="C154" s="121" t="s">
        <v>176</v>
      </c>
      <c r="D154" s="121" t="s">
        <v>85</v>
      </c>
      <c r="E154" s="122" t="s">
        <v>177</v>
      </c>
      <c r="F154" s="123" t="s">
        <v>178</v>
      </c>
      <c r="G154" s="124" t="s">
        <v>151</v>
      </c>
      <c r="H154" s="125">
        <v>1</v>
      </c>
      <c r="I154" s="126"/>
      <c r="J154" s="127">
        <f t="shared" si="0"/>
        <v>0</v>
      </c>
      <c r="K154" s="123" t="s">
        <v>10</v>
      </c>
      <c r="L154" s="128"/>
      <c r="M154" s="129" t="s">
        <v>10</v>
      </c>
      <c r="N154" s="130" t="s">
        <v>27</v>
      </c>
      <c r="O154" s="116"/>
      <c r="P154" s="117">
        <f t="shared" si="1"/>
        <v>0</v>
      </c>
      <c r="Q154" s="117">
        <v>0</v>
      </c>
      <c r="R154" s="117">
        <f t="shared" si="2"/>
        <v>0</v>
      </c>
      <c r="S154" s="117">
        <v>0</v>
      </c>
      <c r="T154" s="118">
        <f t="shared" si="3"/>
        <v>0</v>
      </c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R154" s="119" t="s">
        <v>90</v>
      </c>
      <c r="AT154" s="119" t="s">
        <v>85</v>
      </c>
      <c r="AU154" s="119" t="s">
        <v>2</v>
      </c>
      <c r="AY154" s="2" t="s">
        <v>71</v>
      </c>
      <c r="BE154" s="120">
        <f t="shared" si="4"/>
        <v>0</v>
      </c>
      <c r="BF154" s="120">
        <f t="shared" si="5"/>
        <v>0</v>
      </c>
      <c r="BG154" s="120">
        <f t="shared" si="6"/>
        <v>0</v>
      </c>
      <c r="BH154" s="120">
        <f t="shared" si="7"/>
        <v>0</v>
      </c>
      <c r="BI154" s="120">
        <f t="shared" si="8"/>
        <v>0</v>
      </c>
      <c r="BJ154" s="2" t="s">
        <v>69</v>
      </c>
      <c r="BK154" s="120">
        <f t="shared" si="9"/>
        <v>0</v>
      </c>
      <c r="BL154" s="2" t="s">
        <v>79</v>
      </c>
      <c r="BM154" s="119" t="s">
        <v>179</v>
      </c>
    </row>
    <row r="155" spans="1:65" s="14" customFormat="1" ht="21.6" customHeight="1" x14ac:dyDescent="0.2">
      <c r="A155" s="10"/>
      <c r="B155" s="106"/>
      <c r="C155" s="121" t="s">
        <v>180</v>
      </c>
      <c r="D155" s="121" t="s">
        <v>85</v>
      </c>
      <c r="E155" s="122" t="s">
        <v>181</v>
      </c>
      <c r="F155" s="123" t="s">
        <v>182</v>
      </c>
      <c r="G155" s="124" t="s">
        <v>151</v>
      </c>
      <c r="H155" s="125">
        <v>3</v>
      </c>
      <c r="I155" s="126"/>
      <c r="J155" s="127">
        <f t="shared" si="0"/>
        <v>0</v>
      </c>
      <c r="K155" s="123" t="s">
        <v>10</v>
      </c>
      <c r="L155" s="128"/>
      <c r="M155" s="129" t="s">
        <v>10</v>
      </c>
      <c r="N155" s="130" t="s">
        <v>27</v>
      </c>
      <c r="O155" s="116"/>
      <c r="P155" s="117">
        <f t="shared" si="1"/>
        <v>0</v>
      </c>
      <c r="Q155" s="117">
        <v>0</v>
      </c>
      <c r="R155" s="117">
        <f t="shared" si="2"/>
        <v>0</v>
      </c>
      <c r="S155" s="117">
        <v>0</v>
      </c>
      <c r="T155" s="118">
        <f t="shared" si="3"/>
        <v>0</v>
      </c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R155" s="119" t="s">
        <v>90</v>
      </c>
      <c r="AT155" s="119" t="s">
        <v>85</v>
      </c>
      <c r="AU155" s="119" t="s">
        <v>2</v>
      </c>
      <c r="AY155" s="2" t="s">
        <v>71</v>
      </c>
      <c r="BE155" s="120">
        <f t="shared" si="4"/>
        <v>0</v>
      </c>
      <c r="BF155" s="120">
        <f t="shared" si="5"/>
        <v>0</v>
      </c>
      <c r="BG155" s="120">
        <f t="shared" si="6"/>
        <v>0</v>
      </c>
      <c r="BH155" s="120">
        <f t="shared" si="7"/>
        <v>0</v>
      </c>
      <c r="BI155" s="120">
        <f t="shared" si="8"/>
        <v>0</v>
      </c>
      <c r="BJ155" s="2" t="s">
        <v>69</v>
      </c>
      <c r="BK155" s="120">
        <f t="shared" si="9"/>
        <v>0</v>
      </c>
      <c r="BL155" s="2" t="s">
        <v>79</v>
      </c>
      <c r="BM155" s="119" t="s">
        <v>183</v>
      </c>
    </row>
    <row r="156" spans="1:65" s="14" customFormat="1" ht="43.15" customHeight="1" x14ac:dyDescent="0.2">
      <c r="A156" s="10"/>
      <c r="B156" s="106"/>
      <c r="C156" s="121" t="s">
        <v>184</v>
      </c>
      <c r="D156" s="121" t="s">
        <v>85</v>
      </c>
      <c r="E156" s="122" t="s">
        <v>185</v>
      </c>
      <c r="F156" s="123" t="s">
        <v>186</v>
      </c>
      <c r="G156" s="124" t="s">
        <v>151</v>
      </c>
      <c r="H156" s="125">
        <v>15</v>
      </c>
      <c r="I156" s="126"/>
      <c r="J156" s="127">
        <f t="shared" si="0"/>
        <v>0</v>
      </c>
      <c r="K156" s="123" t="s">
        <v>10</v>
      </c>
      <c r="L156" s="128"/>
      <c r="M156" s="129" t="s">
        <v>10</v>
      </c>
      <c r="N156" s="130" t="s">
        <v>27</v>
      </c>
      <c r="O156" s="116"/>
      <c r="P156" s="117">
        <f t="shared" si="1"/>
        <v>0</v>
      </c>
      <c r="Q156" s="117">
        <v>0</v>
      </c>
      <c r="R156" s="117">
        <f t="shared" si="2"/>
        <v>0</v>
      </c>
      <c r="S156" s="117">
        <v>0</v>
      </c>
      <c r="T156" s="118">
        <f t="shared" si="3"/>
        <v>0</v>
      </c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R156" s="119" t="s">
        <v>90</v>
      </c>
      <c r="AT156" s="119" t="s">
        <v>85</v>
      </c>
      <c r="AU156" s="119" t="s">
        <v>2</v>
      </c>
      <c r="AY156" s="2" t="s">
        <v>71</v>
      </c>
      <c r="BE156" s="120">
        <f t="shared" si="4"/>
        <v>0</v>
      </c>
      <c r="BF156" s="120">
        <f t="shared" si="5"/>
        <v>0</v>
      </c>
      <c r="BG156" s="120">
        <f t="shared" si="6"/>
        <v>0</v>
      </c>
      <c r="BH156" s="120">
        <f t="shared" si="7"/>
        <v>0</v>
      </c>
      <c r="BI156" s="120">
        <f t="shared" si="8"/>
        <v>0</v>
      </c>
      <c r="BJ156" s="2" t="s">
        <v>69</v>
      </c>
      <c r="BK156" s="120">
        <f t="shared" si="9"/>
        <v>0</v>
      </c>
      <c r="BL156" s="2" t="s">
        <v>79</v>
      </c>
      <c r="BM156" s="119" t="s">
        <v>187</v>
      </c>
    </row>
    <row r="157" spans="1:65" s="14" customFormat="1" ht="21.6" customHeight="1" x14ac:dyDescent="0.2">
      <c r="A157" s="10"/>
      <c r="B157" s="106"/>
      <c r="C157" s="107" t="s">
        <v>188</v>
      </c>
      <c r="D157" s="107" t="s">
        <v>74</v>
      </c>
      <c r="E157" s="108" t="s">
        <v>189</v>
      </c>
      <c r="F157" s="109" t="s">
        <v>190</v>
      </c>
      <c r="G157" s="110" t="s">
        <v>151</v>
      </c>
      <c r="H157" s="111">
        <v>19</v>
      </c>
      <c r="I157" s="112"/>
      <c r="J157" s="113">
        <f t="shared" si="0"/>
        <v>0</v>
      </c>
      <c r="K157" s="109" t="s">
        <v>78</v>
      </c>
      <c r="L157" s="11"/>
      <c r="M157" s="114" t="s">
        <v>10</v>
      </c>
      <c r="N157" s="115" t="s">
        <v>27</v>
      </c>
      <c r="O157" s="116"/>
      <c r="P157" s="117">
        <f t="shared" si="1"/>
        <v>0</v>
      </c>
      <c r="Q157" s="117">
        <v>5.0000000000000002E-5</v>
      </c>
      <c r="R157" s="117">
        <f t="shared" si="2"/>
        <v>9.5E-4</v>
      </c>
      <c r="S157" s="117">
        <v>0</v>
      </c>
      <c r="T157" s="118">
        <f t="shared" si="3"/>
        <v>0</v>
      </c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R157" s="119" t="s">
        <v>79</v>
      </c>
      <c r="AT157" s="119" t="s">
        <v>74</v>
      </c>
      <c r="AU157" s="119" t="s">
        <v>2</v>
      </c>
      <c r="AY157" s="2" t="s">
        <v>71</v>
      </c>
      <c r="BE157" s="120">
        <f t="shared" si="4"/>
        <v>0</v>
      </c>
      <c r="BF157" s="120">
        <f t="shared" si="5"/>
        <v>0</v>
      </c>
      <c r="BG157" s="120">
        <f t="shared" si="6"/>
        <v>0</v>
      </c>
      <c r="BH157" s="120">
        <f t="shared" si="7"/>
        <v>0</v>
      </c>
      <c r="BI157" s="120">
        <f t="shared" si="8"/>
        <v>0</v>
      </c>
      <c r="BJ157" s="2" t="s">
        <v>69</v>
      </c>
      <c r="BK157" s="120">
        <f t="shared" si="9"/>
        <v>0</v>
      </c>
      <c r="BL157" s="2" t="s">
        <v>79</v>
      </c>
      <c r="BM157" s="119" t="s">
        <v>191</v>
      </c>
    </row>
    <row r="158" spans="1:65" s="14" customFormat="1" ht="14.45" customHeight="1" x14ac:dyDescent="0.2">
      <c r="A158" s="10"/>
      <c r="B158" s="106"/>
      <c r="C158" s="121" t="s">
        <v>192</v>
      </c>
      <c r="D158" s="121" t="s">
        <v>85</v>
      </c>
      <c r="E158" s="122" t="s">
        <v>193</v>
      </c>
      <c r="F158" s="123" t="s">
        <v>194</v>
      </c>
      <c r="G158" s="124" t="s">
        <v>151</v>
      </c>
      <c r="H158" s="125">
        <v>57</v>
      </c>
      <c r="I158" s="126"/>
      <c r="J158" s="127">
        <f t="shared" si="0"/>
        <v>0</v>
      </c>
      <c r="K158" s="123" t="s">
        <v>10</v>
      </c>
      <c r="L158" s="128"/>
      <c r="M158" s="129" t="s">
        <v>10</v>
      </c>
      <c r="N158" s="130" t="s">
        <v>27</v>
      </c>
      <c r="O158" s="116"/>
      <c r="P158" s="117">
        <f t="shared" si="1"/>
        <v>0</v>
      </c>
      <c r="Q158" s="117">
        <v>0</v>
      </c>
      <c r="R158" s="117">
        <f t="shared" si="2"/>
        <v>0</v>
      </c>
      <c r="S158" s="117">
        <v>0</v>
      </c>
      <c r="T158" s="118">
        <f t="shared" si="3"/>
        <v>0</v>
      </c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R158" s="119" t="s">
        <v>90</v>
      </c>
      <c r="AT158" s="119" t="s">
        <v>85</v>
      </c>
      <c r="AU158" s="119" t="s">
        <v>2</v>
      </c>
      <c r="AY158" s="2" t="s">
        <v>71</v>
      </c>
      <c r="BE158" s="120">
        <f t="shared" si="4"/>
        <v>0</v>
      </c>
      <c r="BF158" s="120">
        <f t="shared" si="5"/>
        <v>0</v>
      </c>
      <c r="BG158" s="120">
        <f t="shared" si="6"/>
        <v>0</v>
      </c>
      <c r="BH158" s="120">
        <f t="shared" si="7"/>
        <v>0</v>
      </c>
      <c r="BI158" s="120">
        <f t="shared" si="8"/>
        <v>0</v>
      </c>
      <c r="BJ158" s="2" t="s">
        <v>69</v>
      </c>
      <c r="BK158" s="120">
        <f t="shared" si="9"/>
        <v>0</v>
      </c>
      <c r="BL158" s="2" t="s">
        <v>79</v>
      </c>
      <c r="BM158" s="119" t="s">
        <v>195</v>
      </c>
    </row>
    <row r="159" spans="1:65" s="131" customFormat="1" x14ac:dyDescent="0.2">
      <c r="B159" s="132"/>
      <c r="D159" s="133" t="s">
        <v>92</v>
      </c>
      <c r="E159" s="134" t="s">
        <v>10</v>
      </c>
      <c r="F159" s="135" t="s">
        <v>196</v>
      </c>
      <c r="H159" s="136">
        <v>57</v>
      </c>
      <c r="I159" s="137"/>
      <c r="L159" s="132"/>
      <c r="M159" s="138"/>
      <c r="N159" s="139"/>
      <c r="O159" s="139"/>
      <c r="P159" s="139"/>
      <c r="Q159" s="139"/>
      <c r="R159" s="139"/>
      <c r="S159" s="139"/>
      <c r="T159" s="140"/>
      <c r="AT159" s="134" t="s">
        <v>92</v>
      </c>
      <c r="AU159" s="134" t="s">
        <v>2</v>
      </c>
      <c r="AV159" s="131" t="s">
        <v>2</v>
      </c>
      <c r="AW159" s="131" t="s">
        <v>94</v>
      </c>
      <c r="AX159" s="131" t="s">
        <v>69</v>
      </c>
      <c r="AY159" s="134" t="s">
        <v>71</v>
      </c>
    </row>
    <row r="160" spans="1:65" s="14" customFormat="1" ht="14.45" customHeight="1" x14ac:dyDescent="0.2">
      <c r="A160" s="10"/>
      <c r="B160" s="106"/>
      <c r="C160" s="121" t="s">
        <v>197</v>
      </c>
      <c r="D160" s="121" t="s">
        <v>85</v>
      </c>
      <c r="E160" s="122" t="s">
        <v>198</v>
      </c>
      <c r="F160" s="123" t="s">
        <v>199</v>
      </c>
      <c r="G160" s="124" t="s">
        <v>151</v>
      </c>
      <c r="H160" s="125">
        <v>57</v>
      </c>
      <c r="I160" s="126"/>
      <c r="J160" s="127">
        <f>ROUND(I160*H160,2)</f>
        <v>0</v>
      </c>
      <c r="K160" s="123" t="s">
        <v>10</v>
      </c>
      <c r="L160" s="128"/>
      <c r="M160" s="129" t="s">
        <v>10</v>
      </c>
      <c r="N160" s="130" t="s">
        <v>27</v>
      </c>
      <c r="O160" s="116"/>
      <c r="P160" s="117">
        <f>O160*H160</f>
        <v>0</v>
      </c>
      <c r="Q160" s="117">
        <v>0</v>
      </c>
      <c r="R160" s="117">
        <f>Q160*H160</f>
        <v>0</v>
      </c>
      <c r="S160" s="117">
        <v>0</v>
      </c>
      <c r="T160" s="118">
        <f>S160*H160</f>
        <v>0</v>
      </c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R160" s="119" t="s">
        <v>90</v>
      </c>
      <c r="AT160" s="119" t="s">
        <v>85</v>
      </c>
      <c r="AU160" s="119" t="s">
        <v>2</v>
      </c>
      <c r="AY160" s="2" t="s">
        <v>71</v>
      </c>
      <c r="BE160" s="120">
        <f>IF(N160="základní",J160,0)</f>
        <v>0</v>
      </c>
      <c r="BF160" s="120">
        <f>IF(N160="snížená",J160,0)</f>
        <v>0</v>
      </c>
      <c r="BG160" s="120">
        <f>IF(N160="zákl. přenesená",J160,0)</f>
        <v>0</v>
      </c>
      <c r="BH160" s="120">
        <f>IF(N160="sníž. přenesená",J160,0)</f>
        <v>0</v>
      </c>
      <c r="BI160" s="120">
        <f>IF(N160="nulová",J160,0)</f>
        <v>0</v>
      </c>
      <c r="BJ160" s="2" t="s">
        <v>69</v>
      </c>
      <c r="BK160" s="120">
        <f>ROUND(I160*H160,2)</f>
        <v>0</v>
      </c>
      <c r="BL160" s="2" t="s">
        <v>79</v>
      </c>
      <c r="BM160" s="119" t="s">
        <v>200</v>
      </c>
    </row>
    <row r="161" spans="1:65" s="131" customFormat="1" x14ac:dyDescent="0.2">
      <c r="B161" s="132"/>
      <c r="D161" s="133" t="s">
        <v>92</v>
      </c>
      <c r="E161" s="134" t="s">
        <v>10</v>
      </c>
      <c r="F161" s="135" t="s">
        <v>196</v>
      </c>
      <c r="H161" s="136">
        <v>57</v>
      </c>
      <c r="I161" s="137"/>
      <c r="L161" s="132"/>
      <c r="M161" s="138"/>
      <c r="N161" s="139"/>
      <c r="O161" s="139"/>
      <c r="P161" s="139"/>
      <c r="Q161" s="139"/>
      <c r="R161" s="139"/>
      <c r="S161" s="139"/>
      <c r="T161" s="140"/>
      <c r="AT161" s="134" t="s">
        <v>92</v>
      </c>
      <c r="AU161" s="134" t="s">
        <v>2</v>
      </c>
      <c r="AV161" s="131" t="s">
        <v>2</v>
      </c>
      <c r="AW161" s="131" t="s">
        <v>94</v>
      </c>
      <c r="AX161" s="131" t="s">
        <v>69</v>
      </c>
      <c r="AY161" s="134" t="s">
        <v>71</v>
      </c>
    </row>
    <row r="162" spans="1:65" s="14" customFormat="1" ht="32.450000000000003" customHeight="1" x14ac:dyDescent="0.2">
      <c r="A162" s="10"/>
      <c r="B162" s="106"/>
      <c r="C162" s="107" t="s">
        <v>201</v>
      </c>
      <c r="D162" s="107" t="s">
        <v>74</v>
      </c>
      <c r="E162" s="108" t="s">
        <v>202</v>
      </c>
      <c r="F162" s="109" t="s">
        <v>203</v>
      </c>
      <c r="G162" s="110" t="s">
        <v>77</v>
      </c>
      <c r="H162" s="111">
        <v>227.71299999999999</v>
      </c>
      <c r="I162" s="112"/>
      <c r="J162" s="113">
        <f>ROUND(I162*H162,2)</f>
        <v>0</v>
      </c>
      <c r="K162" s="109" t="s">
        <v>78</v>
      </c>
      <c r="L162" s="11"/>
      <c r="M162" s="114" t="s">
        <v>10</v>
      </c>
      <c r="N162" s="115" t="s">
        <v>27</v>
      </c>
      <c r="O162" s="116"/>
      <c r="P162" s="117">
        <f>O162*H162</f>
        <v>0</v>
      </c>
      <c r="Q162" s="117">
        <v>3.6000000000000002E-4</v>
      </c>
      <c r="R162" s="117">
        <f>Q162*H162</f>
        <v>8.1976679999999996E-2</v>
      </c>
      <c r="S162" s="117">
        <v>0</v>
      </c>
      <c r="T162" s="118">
        <f>S162*H162</f>
        <v>0</v>
      </c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R162" s="119" t="s">
        <v>79</v>
      </c>
      <c r="AT162" s="119" t="s">
        <v>74</v>
      </c>
      <c r="AU162" s="119" t="s">
        <v>2</v>
      </c>
      <c r="AY162" s="2" t="s">
        <v>71</v>
      </c>
      <c r="BE162" s="120">
        <f>IF(N162="základní",J162,0)</f>
        <v>0</v>
      </c>
      <c r="BF162" s="120">
        <f>IF(N162="snížená",J162,0)</f>
        <v>0</v>
      </c>
      <c r="BG162" s="120">
        <f>IF(N162="zákl. přenesená",J162,0)</f>
        <v>0</v>
      </c>
      <c r="BH162" s="120">
        <f>IF(N162="sníž. přenesená",J162,0)</f>
        <v>0</v>
      </c>
      <c r="BI162" s="120">
        <f>IF(N162="nulová",J162,0)</f>
        <v>0</v>
      </c>
      <c r="BJ162" s="2" t="s">
        <v>69</v>
      </c>
      <c r="BK162" s="120">
        <f>ROUND(I162*H162,2)</f>
        <v>0</v>
      </c>
      <c r="BL162" s="2" t="s">
        <v>79</v>
      </c>
      <c r="BM162" s="119" t="s">
        <v>204</v>
      </c>
    </row>
    <row r="163" spans="1:65" s="131" customFormat="1" x14ac:dyDescent="0.2">
      <c r="B163" s="132"/>
      <c r="D163" s="133" t="s">
        <v>92</v>
      </c>
      <c r="E163" s="134" t="s">
        <v>10</v>
      </c>
      <c r="F163" s="135" t="s">
        <v>205</v>
      </c>
      <c r="H163" s="136">
        <v>227.71299999999999</v>
      </c>
      <c r="I163" s="137"/>
      <c r="L163" s="132"/>
      <c r="M163" s="138"/>
      <c r="N163" s="139"/>
      <c r="O163" s="139"/>
      <c r="P163" s="139"/>
      <c r="Q163" s="139"/>
      <c r="R163" s="139"/>
      <c r="S163" s="139"/>
      <c r="T163" s="140"/>
      <c r="AT163" s="134" t="s">
        <v>92</v>
      </c>
      <c r="AU163" s="134" t="s">
        <v>2</v>
      </c>
      <c r="AV163" s="131" t="s">
        <v>2</v>
      </c>
      <c r="AW163" s="131" t="s">
        <v>94</v>
      </c>
      <c r="AX163" s="131" t="s">
        <v>69</v>
      </c>
      <c r="AY163" s="134" t="s">
        <v>71</v>
      </c>
    </row>
    <row r="164" spans="1:65" s="14" customFormat="1" ht="21.6" customHeight="1" x14ac:dyDescent="0.2">
      <c r="A164" s="10"/>
      <c r="B164" s="106"/>
      <c r="C164" s="107" t="s">
        <v>206</v>
      </c>
      <c r="D164" s="107" t="s">
        <v>74</v>
      </c>
      <c r="E164" s="108" t="s">
        <v>207</v>
      </c>
      <c r="F164" s="109" t="s">
        <v>208</v>
      </c>
      <c r="G164" s="110" t="s">
        <v>151</v>
      </c>
      <c r="H164" s="111">
        <v>259</v>
      </c>
      <c r="I164" s="112"/>
      <c r="J164" s="113">
        <f>ROUND(I164*H164,2)</f>
        <v>0</v>
      </c>
      <c r="K164" s="109" t="s">
        <v>78</v>
      </c>
      <c r="L164" s="11"/>
      <c r="M164" s="114" t="s">
        <v>10</v>
      </c>
      <c r="N164" s="115" t="s">
        <v>27</v>
      </c>
      <c r="O164" s="116"/>
      <c r="P164" s="117">
        <f>O164*H164</f>
        <v>0</v>
      </c>
      <c r="Q164" s="117">
        <v>0</v>
      </c>
      <c r="R164" s="117">
        <f>Q164*H164</f>
        <v>0</v>
      </c>
      <c r="S164" s="117">
        <v>0</v>
      </c>
      <c r="T164" s="118">
        <f>S164*H164</f>
        <v>0</v>
      </c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R164" s="119" t="s">
        <v>79</v>
      </c>
      <c r="AT164" s="119" t="s">
        <v>74</v>
      </c>
      <c r="AU164" s="119" t="s">
        <v>2</v>
      </c>
      <c r="AY164" s="2" t="s">
        <v>71</v>
      </c>
      <c r="BE164" s="120">
        <f>IF(N164="základní",J164,0)</f>
        <v>0</v>
      </c>
      <c r="BF164" s="120">
        <f>IF(N164="snížená",J164,0)</f>
        <v>0</v>
      </c>
      <c r="BG164" s="120">
        <f>IF(N164="zákl. přenesená",J164,0)</f>
        <v>0</v>
      </c>
      <c r="BH164" s="120">
        <f>IF(N164="sníž. přenesená",J164,0)</f>
        <v>0</v>
      </c>
      <c r="BI164" s="120">
        <f>IF(N164="nulová",J164,0)</f>
        <v>0</v>
      </c>
      <c r="BJ164" s="2" t="s">
        <v>69</v>
      </c>
      <c r="BK164" s="120">
        <f>ROUND(I164*H164,2)</f>
        <v>0</v>
      </c>
      <c r="BL164" s="2" t="s">
        <v>79</v>
      </c>
      <c r="BM164" s="119" t="s">
        <v>209</v>
      </c>
    </row>
    <row r="165" spans="1:65" s="14" customFormat="1" ht="32.450000000000003" customHeight="1" x14ac:dyDescent="0.2">
      <c r="A165" s="10"/>
      <c r="B165" s="106"/>
      <c r="C165" s="107" t="s">
        <v>210</v>
      </c>
      <c r="D165" s="107" t="s">
        <v>74</v>
      </c>
      <c r="E165" s="108" t="s">
        <v>211</v>
      </c>
      <c r="F165" s="109" t="s">
        <v>212</v>
      </c>
      <c r="G165" s="110" t="s">
        <v>77</v>
      </c>
      <c r="H165" s="111">
        <v>259</v>
      </c>
      <c r="I165" s="112"/>
      <c r="J165" s="113">
        <f>ROUND(I165*H165,2)</f>
        <v>0</v>
      </c>
      <c r="K165" s="109" t="s">
        <v>78</v>
      </c>
      <c r="L165" s="11"/>
      <c r="M165" s="114" t="s">
        <v>10</v>
      </c>
      <c r="N165" s="115" t="s">
        <v>27</v>
      </c>
      <c r="O165" s="116"/>
      <c r="P165" s="117">
        <f>O165*H165</f>
        <v>0</v>
      </c>
      <c r="Q165" s="117">
        <v>0</v>
      </c>
      <c r="R165" s="117">
        <f>Q165*H165</f>
        <v>0</v>
      </c>
      <c r="S165" s="117">
        <v>0</v>
      </c>
      <c r="T165" s="118">
        <f>S165*H165</f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79</v>
      </c>
      <c r="AT165" s="119" t="s">
        <v>74</v>
      </c>
      <c r="AU165" s="119" t="s">
        <v>2</v>
      </c>
      <c r="AY165" s="2" t="s">
        <v>71</v>
      </c>
      <c r="BE165" s="120">
        <f>IF(N165="základní",J165,0)</f>
        <v>0</v>
      </c>
      <c r="BF165" s="120">
        <f>IF(N165="snížená",J165,0)</f>
        <v>0</v>
      </c>
      <c r="BG165" s="120">
        <f>IF(N165="zákl. přenesená",J165,0)</f>
        <v>0</v>
      </c>
      <c r="BH165" s="120">
        <f>IF(N165="sníž. přenesená",J165,0)</f>
        <v>0</v>
      </c>
      <c r="BI165" s="120">
        <f>IF(N165="nulová",J165,0)</f>
        <v>0</v>
      </c>
      <c r="BJ165" s="2" t="s">
        <v>69</v>
      </c>
      <c r="BK165" s="120">
        <f>ROUND(I165*H165,2)</f>
        <v>0</v>
      </c>
      <c r="BL165" s="2" t="s">
        <v>79</v>
      </c>
      <c r="BM165" s="119" t="s">
        <v>213</v>
      </c>
    </row>
    <row r="166" spans="1:65" s="14" customFormat="1" ht="14.45" customHeight="1" x14ac:dyDescent="0.2">
      <c r="A166" s="10"/>
      <c r="B166" s="106"/>
      <c r="C166" s="121" t="s">
        <v>214</v>
      </c>
      <c r="D166" s="121" t="s">
        <v>85</v>
      </c>
      <c r="E166" s="122" t="s">
        <v>215</v>
      </c>
      <c r="F166" s="123" t="s">
        <v>216</v>
      </c>
      <c r="G166" s="124" t="s">
        <v>161</v>
      </c>
      <c r="H166" s="125">
        <v>25.9</v>
      </c>
      <c r="I166" s="126"/>
      <c r="J166" s="127">
        <f>ROUND(I166*H166,2)</f>
        <v>0</v>
      </c>
      <c r="K166" s="123" t="s">
        <v>78</v>
      </c>
      <c r="L166" s="128"/>
      <c r="M166" s="129" t="s">
        <v>10</v>
      </c>
      <c r="N166" s="130" t="s">
        <v>27</v>
      </c>
      <c r="O166" s="116"/>
      <c r="P166" s="117">
        <f>O166*H166</f>
        <v>0</v>
      </c>
      <c r="Q166" s="117">
        <v>0.2</v>
      </c>
      <c r="R166" s="117">
        <f>Q166*H166</f>
        <v>5.18</v>
      </c>
      <c r="S166" s="117">
        <v>0</v>
      </c>
      <c r="T166" s="118">
        <f>S166*H166</f>
        <v>0</v>
      </c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R166" s="119" t="s">
        <v>90</v>
      </c>
      <c r="AT166" s="119" t="s">
        <v>85</v>
      </c>
      <c r="AU166" s="119" t="s">
        <v>2</v>
      </c>
      <c r="AY166" s="2" t="s">
        <v>71</v>
      </c>
      <c r="BE166" s="120">
        <f>IF(N166="základní",J166,0)</f>
        <v>0</v>
      </c>
      <c r="BF166" s="120">
        <f>IF(N166="snížená",J166,0)</f>
        <v>0</v>
      </c>
      <c r="BG166" s="120">
        <f>IF(N166="zákl. přenesená",J166,0)</f>
        <v>0</v>
      </c>
      <c r="BH166" s="120">
        <f>IF(N166="sníž. přenesená",J166,0)</f>
        <v>0</v>
      </c>
      <c r="BI166" s="120">
        <f>IF(N166="nulová",J166,0)</f>
        <v>0</v>
      </c>
      <c r="BJ166" s="2" t="s">
        <v>69</v>
      </c>
      <c r="BK166" s="120">
        <f>ROUND(I166*H166,2)</f>
        <v>0</v>
      </c>
      <c r="BL166" s="2" t="s">
        <v>79</v>
      </c>
      <c r="BM166" s="119" t="s">
        <v>217</v>
      </c>
    </row>
    <row r="167" spans="1:65" s="131" customFormat="1" x14ac:dyDescent="0.2">
      <c r="B167" s="132"/>
      <c r="D167" s="133" t="s">
        <v>92</v>
      </c>
      <c r="E167" s="134" t="s">
        <v>10</v>
      </c>
      <c r="F167" s="135" t="s">
        <v>218</v>
      </c>
      <c r="H167" s="136">
        <v>25.9</v>
      </c>
      <c r="I167" s="137"/>
      <c r="L167" s="132"/>
      <c r="M167" s="138"/>
      <c r="N167" s="139"/>
      <c r="O167" s="139"/>
      <c r="P167" s="139"/>
      <c r="Q167" s="139"/>
      <c r="R167" s="139"/>
      <c r="S167" s="139"/>
      <c r="T167" s="140"/>
      <c r="AT167" s="134" t="s">
        <v>92</v>
      </c>
      <c r="AU167" s="134" t="s">
        <v>2</v>
      </c>
      <c r="AV167" s="131" t="s">
        <v>2</v>
      </c>
      <c r="AW167" s="131" t="s">
        <v>94</v>
      </c>
      <c r="AX167" s="131" t="s">
        <v>69</v>
      </c>
      <c r="AY167" s="134" t="s">
        <v>71</v>
      </c>
    </row>
    <row r="168" spans="1:65" s="14" customFormat="1" ht="14.45" customHeight="1" x14ac:dyDescent="0.2">
      <c r="A168" s="10"/>
      <c r="B168" s="106"/>
      <c r="C168" s="107" t="s">
        <v>219</v>
      </c>
      <c r="D168" s="107" t="s">
        <v>74</v>
      </c>
      <c r="E168" s="108" t="s">
        <v>220</v>
      </c>
      <c r="F168" s="109" t="s">
        <v>221</v>
      </c>
      <c r="G168" s="110" t="s">
        <v>222</v>
      </c>
      <c r="H168" s="111">
        <v>414.4</v>
      </c>
      <c r="I168" s="112"/>
      <c r="J168" s="113">
        <f>ROUND(I168*H168,2)</f>
        <v>0</v>
      </c>
      <c r="K168" s="109" t="s">
        <v>10</v>
      </c>
      <c r="L168" s="11"/>
      <c r="M168" s="114" t="s">
        <v>10</v>
      </c>
      <c r="N168" s="115" t="s">
        <v>27</v>
      </c>
      <c r="O168" s="116"/>
      <c r="P168" s="117">
        <f>O168*H168</f>
        <v>0</v>
      </c>
      <c r="Q168" s="117">
        <v>0</v>
      </c>
      <c r="R168" s="117">
        <f>Q168*H168</f>
        <v>0</v>
      </c>
      <c r="S168" s="117">
        <v>0</v>
      </c>
      <c r="T168" s="118">
        <f>S168*H168</f>
        <v>0</v>
      </c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R168" s="119" t="s">
        <v>79</v>
      </c>
      <c r="AT168" s="119" t="s">
        <v>74</v>
      </c>
      <c r="AU168" s="119" t="s">
        <v>2</v>
      </c>
      <c r="AY168" s="2" t="s">
        <v>71</v>
      </c>
      <c r="BE168" s="120">
        <f>IF(N168="základní",J168,0)</f>
        <v>0</v>
      </c>
      <c r="BF168" s="120">
        <f>IF(N168="snížená",J168,0)</f>
        <v>0</v>
      </c>
      <c r="BG168" s="120">
        <f>IF(N168="zákl. přenesená",J168,0)</f>
        <v>0</v>
      </c>
      <c r="BH168" s="120">
        <f>IF(N168="sníž. přenesená",J168,0)</f>
        <v>0</v>
      </c>
      <c r="BI168" s="120">
        <f>IF(N168="nulová",J168,0)</f>
        <v>0</v>
      </c>
      <c r="BJ168" s="2" t="s">
        <v>69</v>
      </c>
      <c r="BK168" s="120">
        <f>ROUND(I168*H168,2)</f>
        <v>0</v>
      </c>
      <c r="BL168" s="2" t="s">
        <v>79</v>
      </c>
      <c r="BM168" s="119" t="s">
        <v>223</v>
      </c>
    </row>
    <row r="169" spans="1:65" s="131" customFormat="1" x14ac:dyDescent="0.2">
      <c r="B169" s="132"/>
      <c r="D169" s="133" t="s">
        <v>92</v>
      </c>
      <c r="E169" s="134" t="s">
        <v>10</v>
      </c>
      <c r="F169" s="135" t="s">
        <v>224</v>
      </c>
      <c r="H169" s="136">
        <v>414.4</v>
      </c>
      <c r="I169" s="137"/>
      <c r="L169" s="132"/>
      <c r="M169" s="138"/>
      <c r="N169" s="139"/>
      <c r="O169" s="139"/>
      <c r="P169" s="139"/>
      <c r="Q169" s="139"/>
      <c r="R169" s="139"/>
      <c r="S169" s="139"/>
      <c r="T169" s="140"/>
      <c r="AT169" s="134" t="s">
        <v>92</v>
      </c>
      <c r="AU169" s="134" t="s">
        <v>2</v>
      </c>
      <c r="AV169" s="131" t="s">
        <v>2</v>
      </c>
      <c r="AW169" s="131" t="s">
        <v>94</v>
      </c>
      <c r="AX169" s="131" t="s">
        <v>69</v>
      </c>
      <c r="AY169" s="134" t="s">
        <v>71</v>
      </c>
    </row>
    <row r="170" spans="1:65" s="14" customFormat="1" ht="14.45" customHeight="1" x14ac:dyDescent="0.2">
      <c r="A170" s="10"/>
      <c r="B170" s="106"/>
      <c r="C170" s="107" t="s">
        <v>225</v>
      </c>
      <c r="D170" s="107" t="s">
        <v>74</v>
      </c>
      <c r="E170" s="108" t="s">
        <v>226</v>
      </c>
      <c r="F170" s="109" t="s">
        <v>227</v>
      </c>
      <c r="G170" s="110" t="s">
        <v>151</v>
      </c>
      <c r="H170" s="111">
        <v>259</v>
      </c>
      <c r="I170" s="112"/>
      <c r="J170" s="113">
        <f>ROUND(I170*H170,2)</f>
        <v>0</v>
      </c>
      <c r="K170" s="109" t="s">
        <v>10</v>
      </c>
      <c r="L170" s="11"/>
      <c r="M170" s="114" t="s">
        <v>10</v>
      </c>
      <c r="N170" s="115" t="s">
        <v>27</v>
      </c>
      <c r="O170" s="116"/>
      <c r="P170" s="117">
        <f>O170*H170</f>
        <v>0</v>
      </c>
      <c r="Q170" s="117">
        <v>0</v>
      </c>
      <c r="R170" s="117">
        <f>Q170*H170</f>
        <v>0</v>
      </c>
      <c r="S170" s="117">
        <v>0</v>
      </c>
      <c r="T170" s="118">
        <f>S170*H170</f>
        <v>0</v>
      </c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R170" s="119" t="s">
        <v>79</v>
      </c>
      <c r="AT170" s="119" t="s">
        <v>74</v>
      </c>
      <c r="AU170" s="119" t="s">
        <v>2</v>
      </c>
      <c r="AY170" s="2" t="s">
        <v>71</v>
      </c>
      <c r="BE170" s="120">
        <f>IF(N170="základní",J170,0)</f>
        <v>0</v>
      </c>
      <c r="BF170" s="120">
        <f>IF(N170="snížená",J170,0)</f>
        <v>0</v>
      </c>
      <c r="BG170" s="120">
        <f>IF(N170="zákl. přenesená",J170,0)</f>
        <v>0</v>
      </c>
      <c r="BH170" s="120">
        <f>IF(N170="sníž. přenesená",J170,0)</f>
        <v>0</v>
      </c>
      <c r="BI170" s="120">
        <f>IF(N170="nulová",J170,0)</f>
        <v>0</v>
      </c>
      <c r="BJ170" s="2" t="s">
        <v>69</v>
      </c>
      <c r="BK170" s="120">
        <f>ROUND(I170*H170,2)</f>
        <v>0</v>
      </c>
      <c r="BL170" s="2" t="s">
        <v>79</v>
      </c>
      <c r="BM170" s="119" t="s">
        <v>228</v>
      </c>
    </row>
    <row r="171" spans="1:65" s="14" customFormat="1" ht="14.45" customHeight="1" x14ac:dyDescent="0.2">
      <c r="A171" s="10"/>
      <c r="B171" s="106"/>
      <c r="C171" s="107" t="s">
        <v>229</v>
      </c>
      <c r="D171" s="107" t="s">
        <v>74</v>
      </c>
      <c r="E171" s="108" t="s">
        <v>230</v>
      </c>
      <c r="F171" s="109" t="s">
        <v>231</v>
      </c>
      <c r="G171" s="110" t="s">
        <v>125</v>
      </c>
      <c r="H171" s="111">
        <v>129.5</v>
      </c>
      <c r="I171" s="112"/>
      <c r="J171" s="113">
        <f>ROUND(I171*H171,2)</f>
        <v>0</v>
      </c>
      <c r="K171" s="109" t="s">
        <v>10</v>
      </c>
      <c r="L171" s="11"/>
      <c r="M171" s="114" t="s">
        <v>10</v>
      </c>
      <c r="N171" s="115" t="s">
        <v>27</v>
      </c>
      <c r="O171" s="116"/>
      <c r="P171" s="117">
        <f>O171*H171</f>
        <v>0</v>
      </c>
      <c r="Q171" s="117">
        <v>0</v>
      </c>
      <c r="R171" s="117">
        <f>Q171*H171</f>
        <v>0</v>
      </c>
      <c r="S171" s="117">
        <v>0</v>
      </c>
      <c r="T171" s="118">
        <f>S171*H171</f>
        <v>0</v>
      </c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R171" s="119" t="s">
        <v>79</v>
      </c>
      <c r="AT171" s="119" t="s">
        <v>74</v>
      </c>
      <c r="AU171" s="119" t="s">
        <v>2</v>
      </c>
      <c r="AY171" s="2" t="s">
        <v>71</v>
      </c>
      <c r="BE171" s="120">
        <f>IF(N171="základní",J171,0)</f>
        <v>0</v>
      </c>
      <c r="BF171" s="120">
        <f>IF(N171="snížená",J171,0)</f>
        <v>0</v>
      </c>
      <c r="BG171" s="120">
        <f>IF(N171="zákl. přenesená",J171,0)</f>
        <v>0</v>
      </c>
      <c r="BH171" s="120">
        <f>IF(N171="sníž. přenesená",J171,0)</f>
        <v>0</v>
      </c>
      <c r="BI171" s="120">
        <f>IF(N171="nulová",J171,0)</f>
        <v>0</v>
      </c>
      <c r="BJ171" s="2" t="s">
        <v>69</v>
      </c>
      <c r="BK171" s="120">
        <f>ROUND(I171*H171,2)</f>
        <v>0</v>
      </c>
      <c r="BL171" s="2" t="s">
        <v>79</v>
      </c>
      <c r="BM171" s="119" t="s">
        <v>232</v>
      </c>
    </row>
    <row r="172" spans="1:65" s="131" customFormat="1" x14ac:dyDescent="0.2">
      <c r="B172" s="132"/>
      <c r="D172" s="133" t="s">
        <v>92</v>
      </c>
      <c r="E172" s="134" t="s">
        <v>10</v>
      </c>
      <c r="F172" s="135" t="s">
        <v>233</v>
      </c>
      <c r="H172" s="136">
        <v>129.5</v>
      </c>
      <c r="I172" s="137"/>
      <c r="L172" s="132"/>
      <c r="M172" s="138"/>
      <c r="N172" s="139"/>
      <c r="O172" s="139"/>
      <c r="P172" s="139"/>
      <c r="Q172" s="139"/>
      <c r="R172" s="139"/>
      <c r="S172" s="139"/>
      <c r="T172" s="140"/>
      <c r="AT172" s="134" t="s">
        <v>92</v>
      </c>
      <c r="AU172" s="134" t="s">
        <v>2</v>
      </c>
      <c r="AV172" s="131" t="s">
        <v>2</v>
      </c>
      <c r="AW172" s="131" t="s">
        <v>94</v>
      </c>
      <c r="AX172" s="131" t="s">
        <v>69</v>
      </c>
      <c r="AY172" s="134" t="s">
        <v>71</v>
      </c>
    </row>
    <row r="173" spans="1:65" s="14" customFormat="1" ht="14.45" customHeight="1" x14ac:dyDescent="0.2">
      <c r="A173" s="10"/>
      <c r="B173" s="106"/>
      <c r="C173" s="107" t="s">
        <v>234</v>
      </c>
      <c r="D173" s="107" t="s">
        <v>74</v>
      </c>
      <c r="E173" s="108" t="s">
        <v>235</v>
      </c>
      <c r="F173" s="109" t="s">
        <v>236</v>
      </c>
      <c r="G173" s="110" t="s">
        <v>151</v>
      </c>
      <c r="H173" s="111">
        <v>259</v>
      </c>
      <c r="I173" s="112"/>
      <c r="J173" s="113">
        <f>ROUND(I173*H173,2)</f>
        <v>0</v>
      </c>
      <c r="K173" s="109" t="s">
        <v>10</v>
      </c>
      <c r="L173" s="11"/>
      <c r="M173" s="114" t="s">
        <v>10</v>
      </c>
      <c r="N173" s="115" t="s">
        <v>27</v>
      </c>
      <c r="O173" s="116"/>
      <c r="P173" s="117">
        <f>O173*H173</f>
        <v>0</v>
      </c>
      <c r="Q173" s="117">
        <v>0</v>
      </c>
      <c r="R173" s="117">
        <f>Q173*H173</f>
        <v>0</v>
      </c>
      <c r="S173" s="117">
        <v>0</v>
      </c>
      <c r="T173" s="118">
        <f>S173*H173</f>
        <v>0</v>
      </c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R173" s="119" t="s">
        <v>79</v>
      </c>
      <c r="AT173" s="119" t="s">
        <v>74</v>
      </c>
      <c r="AU173" s="119" t="s">
        <v>2</v>
      </c>
      <c r="AY173" s="2" t="s">
        <v>71</v>
      </c>
      <c r="BE173" s="120">
        <f>IF(N173="základní",J173,0)</f>
        <v>0</v>
      </c>
      <c r="BF173" s="120">
        <f>IF(N173="snížená",J173,0)</f>
        <v>0</v>
      </c>
      <c r="BG173" s="120">
        <f>IF(N173="zákl. přenesená",J173,0)</f>
        <v>0</v>
      </c>
      <c r="BH173" s="120">
        <f>IF(N173="sníž. přenesená",J173,0)</f>
        <v>0</v>
      </c>
      <c r="BI173" s="120">
        <f>IF(N173="nulová",J173,0)</f>
        <v>0</v>
      </c>
      <c r="BJ173" s="2" t="s">
        <v>69</v>
      </c>
      <c r="BK173" s="120">
        <f>ROUND(I173*H173,2)</f>
        <v>0</v>
      </c>
      <c r="BL173" s="2" t="s">
        <v>79</v>
      </c>
      <c r="BM173" s="119" t="s">
        <v>237</v>
      </c>
    </row>
    <row r="174" spans="1:65" s="14" customFormat="1" ht="14.45" customHeight="1" x14ac:dyDescent="0.2">
      <c r="A174" s="10"/>
      <c r="B174" s="106"/>
      <c r="C174" s="107" t="s">
        <v>238</v>
      </c>
      <c r="D174" s="107" t="s">
        <v>74</v>
      </c>
      <c r="E174" s="108" t="s">
        <v>239</v>
      </c>
      <c r="F174" s="109" t="s">
        <v>240</v>
      </c>
      <c r="G174" s="110" t="s">
        <v>151</v>
      </c>
      <c r="H174" s="111">
        <v>19</v>
      </c>
      <c r="I174" s="112"/>
      <c r="J174" s="113">
        <f>ROUND(I174*H174,2)</f>
        <v>0</v>
      </c>
      <c r="K174" s="109" t="s">
        <v>10</v>
      </c>
      <c r="L174" s="11"/>
      <c r="M174" s="114" t="s">
        <v>10</v>
      </c>
      <c r="N174" s="115" t="s">
        <v>27</v>
      </c>
      <c r="O174" s="116"/>
      <c r="P174" s="117">
        <f>O174*H174</f>
        <v>0</v>
      </c>
      <c r="Q174" s="117">
        <v>0</v>
      </c>
      <c r="R174" s="117">
        <f>Q174*H174</f>
        <v>0</v>
      </c>
      <c r="S174" s="117">
        <v>0</v>
      </c>
      <c r="T174" s="118">
        <f>S174*H174</f>
        <v>0</v>
      </c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R174" s="119" t="s">
        <v>79</v>
      </c>
      <c r="AT174" s="119" t="s">
        <v>74</v>
      </c>
      <c r="AU174" s="119" t="s">
        <v>2</v>
      </c>
      <c r="AY174" s="2" t="s">
        <v>71</v>
      </c>
      <c r="BE174" s="120">
        <f>IF(N174="základní",J174,0)</f>
        <v>0</v>
      </c>
      <c r="BF174" s="120">
        <f>IF(N174="snížená",J174,0)</f>
        <v>0</v>
      </c>
      <c r="BG174" s="120">
        <f>IF(N174="zákl. přenesená",J174,0)</f>
        <v>0</v>
      </c>
      <c r="BH174" s="120">
        <f>IF(N174="sníž. přenesená",J174,0)</f>
        <v>0</v>
      </c>
      <c r="BI174" s="120">
        <f>IF(N174="nulová",J174,0)</f>
        <v>0</v>
      </c>
      <c r="BJ174" s="2" t="s">
        <v>69</v>
      </c>
      <c r="BK174" s="120">
        <f>ROUND(I174*H174,2)</f>
        <v>0</v>
      </c>
      <c r="BL174" s="2" t="s">
        <v>79</v>
      </c>
      <c r="BM174" s="119" t="s">
        <v>241</v>
      </c>
    </row>
    <row r="175" spans="1:65" s="14" customFormat="1" ht="14.45" customHeight="1" x14ac:dyDescent="0.2">
      <c r="A175" s="10"/>
      <c r="B175" s="106"/>
      <c r="C175" s="107" t="s">
        <v>242</v>
      </c>
      <c r="D175" s="107" t="s">
        <v>74</v>
      </c>
      <c r="E175" s="108" t="s">
        <v>243</v>
      </c>
      <c r="F175" s="109" t="s">
        <v>244</v>
      </c>
      <c r="G175" s="110" t="s">
        <v>151</v>
      </c>
      <c r="H175" s="111">
        <v>240</v>
      </c>
      <c r="I175" s="112"/>
      <c r="J175" s="113">
        <f>ROUND(I175*H175,2)</f>
        <v>0</v>
      </c>
      <c r="K175" s="109" t="s">
        <v>10</v>
      </c>
      <c r="L175" s="11"/>
      <c r="M175" s="114" t="s">
        <v>10</v>
      </c>
      <c r="N175" s="115" t="s">
        <v>27</v>
      </c>
      <c r="O175" s="116"/>
      <c r="P175" s="117">
        <f>O175*H175</f>
        <v>0</v>
      </c>
      <c r="Q175" s="117">
        <v>0</v>
      </c>
      <c r="R175" s="117">
        <f>Q175*H175</f>
        <v>0</v>
      </c>
      <c r="S175" s="117">
        <v>0</v>
      </c>
      <c r="T175" s="118">
        <f>S175*H175</f>
        <v>0</v>
      </c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R175" s="119" t="s">
        <v>79</v>
      </c>
      <c r="AT175" s="119" t="s">
        <v>74</v>
      </c>
      <c r="AU175" s="119" t="s">
        <v>2</v>
      </c>
      <c r="AY175" s="2" t="s">
        <v>71</v>
      </c>
      <c r="BE175" s="120">
        <f>IF(N175="základní",J175,0)</f>
        <v>0</v>
      </c>
      <c r="BF175" s="120">
        <f>IF(N175="snížená",J175,0)</f>
        <v>0</v>
      </c>
      <c r="BG175" s="120">
        <f>IF(N175="zákl. přenesená",J175,0)</f>
        <v>0</v>
      </c>
      <c r="BH175" s="120">
        <f>IF(N175="sníž. přenesená",J175,0)</f>
        <v>0</v>
      </c>
      <c r="BI175" s="120">
        <f>IF(N175="nulová",J175,0)</f>
        <v>0</v>
      </c>
      <c r="BJ175" s="2" t="s">
        <v>69</v>
      </c>
      <c r="BK175" s="120">
        <f>ROUND(I175*H175,2)</f>
        <v>0</v>
      </c>
      <c r="BL175" s="2" t="s">
        <v>79</v>
      </c>
      <c r="BM175" s="119" t="s">
        <v>245</v>
      </c>
    </row>
    <row r="176" spans="1:65" s="14" customFormat="1" ht="21.6" customHeight="1" x14ac:dyDescent="0.2">
      <c r="A176" s="10"/>
      <c r="B176" s="106"/>
      <c r="C176" s="107" t="s">
        <v>246</v>
      </c>
      <c r="D176" s="107" t="s">
        <v>74</v>
      </c>
      <c r="E176" s="108" t="s">
        <v>247</v>
      </c>
      <c r="F176" s="109" t="s">
        <v>248</v>
      </c>
      <c r="G176" s="110" t="s">
        <v>161</v>
      </c>
      <c r="H176" s="111">
        <v>12.95</v>
      </c>
      <c r="I176" s="112"/>
      <c r="J176" s="113">
        <f>ROUND(I176*H176,2)</f>
        <v>0</v>
      </c>
      <c r="K176" s="109" t="s">
        <v>78</v>
      </c>
      <c r="L176" s="11"/>
      <c r="M176" s="114" t="s">
        <v>10</v>
      </c>
      <c r="N176" s="115" t="s">
        <v>27</v>
      </c>
      <c r="O176" s="116"/>
      <c r="P176" s="117">
        <f>O176*H176</f>
        <v>0</v>
      </c>
      <c r="Q176" s="117">
        <v>0</v>
      </c>
      <c r="R176" s="117">
        <f>Q176*H176</f>
        <v>0</v>
      </c>
      <c r="S176" s="117">
        <v>0</v>
      </c>
      <c r="T176" s="118">
        <f>S176*H176</f>
        <v>0</v>
      </c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R176" s="119" t="s">
        <v>79</v>
      </c>
      <c r="AT176" s="119" t="s">
        <v>74</v>
      </c>
      <c r="AU176" s="119" t="s">
        <v>2</v>
      </c>
      <c r="AY176" s="2" t="s">
        <v>71</v>
      </c>
      <c r="BE176" s="120">
        <f>IF(N176="základní",J176,0)</f>
        <v>0</v>
      </c>
      <c r="BF176" s="120">
        <f>IF(N176="snížená",J176,0)</f>
        <v>0</v>
      </c>
      <c r="BG176" s="120">
        <f>IF(N176="zákl. přenesená",J176,0)</f>
        <v>0</v>
      </c>
      <c r="BH176" s="120">
        <f>IF(N176="sníž. přenesená",J176,0)</f>
        <v>0</v>
      </c>
      <c r="BI176" s="120">
        <f>IF(N176="nulová",J176,0)</f>
        <v>0</v>
      </c>
      <c r="BJ176" s="2" t="s">
        <v>69</v>
      </c>
      <c r="BK176" s="120">
        <f>ROUND(I176*H176,2)</f>
        <v>0</v>
      </c>
      <c r="BL176" s="2" t="s">
        <v>79</v>
      </c>
      <c r="BM176" s="119" t="s">
        <v>249</v>
      </c>
    </row>
    <row r="177" spans="1:65" s="131" customFormat="1" x14ac:dyDescent="0.2">
      <c r="B177" s="132"/>
      <c r="D177" s="133" t="s">
        <v>92</v>
      </c>
      <c r="E177" s="134" t="s">
        <v>10</v>
      </c>
      <c r="F177" s="135" t="s">
        <v>250</v>
      </c>
      <c r="H177" s="136">
        <v>12.95</v>
      </c>
      <c r="I177" s="137"/>
      <c r="L177" s="132"/>
      <c r="M177" s="138"/>
      <c r="N177" s="139"/>
      <c r="O177" s="139"/>
      <c r="P177" s="139"/>
      <c r="Q177" s="139"/>
      <c r="R177" s="139"/>
      <c r="S177" s="139"/>
      <c r="T177" s="140"/>
      <c r="AT177" s="134" t="s">
        <v>92</v>
      </c>
      <c r="AU177" s="134" t="s">
        <v>2</v>
      </c>
      <c r="AV177" s="131" t="s">
        <v>2</v>
      </c>
      <c r="AW177" s="131" t="s">
        <v>94</v>
      </c>
      <c r="AX177" s="131" t="s">
        <v>69</v>
      </c>
      <c r="AY177" s="134" t="s">
        <v>71</v>
      </c>
    </row>
    <row r="178" spans="1:65" s="14" customFormat="1" ht="21.6" customHeight="1" x14ac:dyDescent="0.2">
      <c r="A178" s="10"/>
      <c r="B178" s="106"/>
      <c r="C178" s="107" t="s">
        <v>251</v>
      </c>
      <c r="D178" s="107" t="s">
        <v>74</v>
      </c>
      <c r="E178" s="108" t="s">
        <v>252</v>
      </c>
      <c r="F178" s="109" t="s">
        <v>253</v>
      </c>
      <c r="G178" s="110" t="s">
        <v>161</v>
      </c>
      <c r="H178" s="111">
        <v>116.55</v>
      </c>
      <c r="I178" s="112"/>
      <c r="J178" s="113">
        <f>ROUND(I178*H178,2)</f>
        <v>0</v>
      </c>
      <c r="K178" s="109" t="s">
        <v>78</v>
      </c>
      <c r="L178" s="11"/>
      <c r="M178" s="114" t="s">
        <v>10</v>
      </c>
      <c r="N178" s="115" t="s">
        <v>27</v>
      </c>
      <c r="O178" s="116"/>
      <c r="P178" s="117">
        <f>O178*H178</f>
        <v>0</v>
      </c>
      <c r="Q178" s="117">
        <v>0</v>
      </c>
      <c r="R178" s="117">
        <f>Q178*H178</f>
        <v>0</v>
      </c>
      <c r="S178" s="117">
        <v>0</v>
      </c>
      <c r="T178" s="118">
        <f>S178*H178</f>
        <v>0</v>
      </c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R178" s="119" t="s">
        <v>79</v>
      </c>
      <c r="AT178" s="119" t="s">
        <v>74</v>
      </c>
      <c r="AU178" s="119" t="s">
        <v>2</v>
      </c>
      <c r="AY178" s="2" t="s">
        <v>71</v>
      </c>
      <c r="BE178" s="120">
        <f>IF(N178="základní",J178,0)</f>
        <v>0</v>
      </c>
      <c r="BF178" s="120">
        <f>IF(N178="snížená",J178,0)</f>
        <v>0</v>
      </c>
      <c r="BG178" s="120">
        <f>IF(N178="zákl. přenesená",J178,0)</f>
        <v>0</v>
      </c>
      <c r="BH178" s="120">
        <f>IF(N178="sníž. přenesená",J178,0)</f>
        <v>0</v>
      </c>
      <c r="BI178" s="120">
        <f>IF(N178="nulová",J178,0)</f>
        <v>0</v>
      </c>
      <c r="BJ178" s="2" t="s">
        <v>69</v>
      </c>
      <c r="BK178" s="120">
        <f>ROUND(I178*H178,2)</f>
        <v>0</v>
      </c>
      <c r="BL178" s="2" t="s">
        <v>79</v>
      </c>
      <c r="BM178" s="119" t="s">
        <v>254</v>
      </c>
    </row>
    <row r="179" spans="1:65" s="131" customFormat="1" x14ac:dyDescent="0.2">
      <c r="B179" s="132"/>
      <c r="D179" s="133" t="s">
        <v>92</v>
      </c>
      <c r="E179" s="134" t="s">
        <v>10</v>
      </c>
      <c r="F179" s="135" t="s">
        <v>255</v>
      </c>
      <c r="H179" s="136">
        <v>116.55</v>
      </c>
      <c r="I179" s="137"/>
      <c r="L179" s="132"/>
      <c r="M179" s="141"/>
      <c r="N179" s="142"/>
      <c r="O179" s="142"/>
      <c r="P179" s="142"/>
      <c r="Q179" s="142"/>
      <c r="R179" s="142"/>
      <c r="S179" s="142"/>
      <c r="T179" s="143"/>
      <c r="AT179" s="134" t="s">
        <v>92</v>
      </c>
      <c r="AU179" s="134" t="s">
        <v>2</v>
      </c>
      <c r="AV179" s="131" t="s">
        <v>2</v>
      </c>
      <c r="AW179" s="131" t="s">
        <v>94</v>
      </c>
      <c r="AX179" s="131" t="s">
        <v>69</v>
      </c>
      <c r="AY179" s="134" t="s">
        <v>71</v>
      </c>
    </row>
    <row r="180" spans="1:65" s="14" customFormat="1" ht="6.95" customHeight="1" x14ac:dyDescent="0.2">
      <c r="A180" s="10"/>
      <c r="B180" s="51"/>
      <c r="C180" s="52"/>
      <c r="D180" s="52"/>
      <c r="E180" s="52"/>
      <c r="F180" s="52"/>
      <c r="G180" s="52"/>
      <c r="H180" s="52"/>
      <c r="I180" s="53"/>
      <c r="J180" s="52"/>
      <c r="K180" s="52"/>
      <c r="L180" s="11"/>
      <c r="M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</sheetData>
  <autoFilter ref="C119:K17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506.1 - SO506.1 - Sadové ...</vt:lpstr>
      <vt:lpstr>'506.1 - SO506.1 - Sadové ...'!Názvy_tisku</vt:lpstr>
      <vt:lpstr>'506.1 - SO506.1 - Sadové 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cp:lastPrinted>2019-07-30T05:26:05Z</cp:lastPrinted>
  <dcterms:created xsi:type="dcterms:W3CDTF">2019-07-30T05:16:42Z</dcterms:created>
  <dcterms:modified xsi:type="dcterms:W3CDTF">2019-07-30T05:26:58Z</dcterms:modified>
</cp:coreProperties>
</file>